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ening\SUKKER\Regneark til hjemmesiden\"/>
    </mc:Choice>
  </mc:AlternateContent>
  <xr:revisionPtr revIDLastSave="0" documentId="14_{AE8BF891-1381-4C87-B731-13E01B191B26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Forside" sheetId="1" r:id="rId1"/>
    <sheet name="Fragtsatser" sheetId="2" r:id="rId2"/>
    <sheet name="Logistikpræmi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9" i="1" l="1"/>
  <c r="E99" i="1"/>
  <c r="G87" i="1"/>
  <c r="E87" i="1"/>
  <c r="D31" i="1"/>
  <c r="F77" i="1" s="1"/>
  <c r="F78" i="1" s="1"/>
  <c r="D77" i="1" l="1"/>
  <c r="D78" i="1" s="1"/>
  <c r="F65" i="1" l="1"/>
  <c r="D65" i="1"/>
  <c r="D69" i="1" l="1"/>
  <c r="D25" i="1" l="1"/>
  <c r="F63" i="1" l="1"/>
  <c r="D20" i="1" l="1"/>
  <c r="D19" i="1"/>
  <c r="F69" i="1"/>
  <c r="F62" i="1"/>
  <c r="F64" i="1" s="1"/>
  <c r="F66" i="1"/>
  <c r="D66" i="1"/>
  <c r="D62" i="1"/>
  <c r="D64" i="1" s="1"/>
  <c r="D70" i="1" l="1"/>
  <c r="F71" i="1"/>
  <c r="D71" i="1"/>
  <c r="F70" i="1"/>
  <c r="F79" i="1" l="1"/>
  <c r="D79" i="1"/>
  <c r="F72" i="1"/>
  <c r="D13" i="1" l="1"/>
  <c r="E78" i="1" l="1"/>
  <c r="E77" i="1"/>
  <c r="G77" i="1"/>
  <c r="G78" i="1"/>
  <c r="G67" i="1"/>
  <c r="E67" i="1"/>
  <c r="E65" i="1"/>
  <c r="G63" i="1"/>
  <c r="G71" i="1"/>
  <c r="E71" i="1"/>
  <c r="E70" i="1"/>
  <c r="G70" i="1"/>
  <c r="E69" i="1"/>
  <c r="G69" i="1"/>
  <c r="G62" i="1"/>
  <c r="G65" i="1"/>
  <c r="E62" i="1"/>
  <c r="G68" i="1"/>
  <c r="G66" i="1"/>
  <c r="G64" i="1"/>
  <c r="E68" i="1"/>
  <c r="E66" i="1"/>
  <c r="E79" i="1" l="1"/>
  <c r="G79" i="1"/>
  <c r="G72" i="1"/>
  <c r="G96" i="1" s="1"/>
  <c r="G84" i="1" l="1"/>
  <c r="G88" i="1" s="1"/>
  <c r="G100" i="1" s="1"/>
  <c r="D72" i="1"/>
  <c r="E64" i="1"/>
  <c r="E72" i="1" s="1"/>
  <c r="E96" i="1" s="1"/>
  <c r="E84" i="1" l="1"/>
  <c r="E88" i="1" s="1"/>
  <c r="E100" i="1" s="1"/>
</calcChain>
</file>

<file path=xl/sharedStrings.xml><?xml version="1.0" encoding="utf-8"?>
<sst xmlns="http://schemas.openxmlformats.org/spreadsheetml/2006/main" count="115" uniqueCount="87">
  <si>
    <t>Tillæg rene roer</t>
  </si>
  <si>
    <t>Pulp</t>
  </si>
  <si>
    <t>Sukkertillæg</t>
  </si>
  <si>
    <t>tons polsukker</t>
  </si>
  <si>
    <t>%</t>
  </si>
  <si>
    <t>tons pr. ha</t>
  </si>
  <si>
    <t>Brutto indtægt pr. ha</t>
  </si>
  <si>
    <t>kr pr. ton 16 % roer</t>
  </si>
  <si>
    <t>Kr pr. ton</t>
  </si>
  <si>
    <t>1)</t>
  </si>
  <si>
    <t>2)</t>
  </si>
  <si>
    <t>3)</t>
  </si>
  <si>
    <t>4)</t>
  </si>
  <si>
    <t>5)</t>
  </si>
  <si>
    <t>6)</t>
  </si>
  <si>
    <t>7)</t>
  </si>
  <si>
    <t>Udarbejdet af Danske Sukkerroedyrkere</t>
  </si>
  <si>
    <t>Klaus Sørensen</t>
  </si>
  <si>
    <t>Indtast egne tal/forventninger i de gule felter</t>
  </si>
  <si>
    <r>
      <t xml:space="preserve">Resultatet er alene </t>
    </r>
    <r>
      <rPr>
        <i/>
        <u/>
        <sz val="12"/>
        <color rgb="FF000000"/>
        <rFont val="Arial"/>
        <family val="2"/>
      </rPr>
      <t>retningsvisende,</t>
    </r>
    <r>
      <rPr>
        <i/>
        <sz val="12"/>
        <color rgb="FF000000"/>
        <rFont val="Arial"/>
        <family val="2"/>
      </rPr>
      <t xml:space="preserve"> og Danske Sukkerroedyrkere kan ikke drages til ansvar herfor. </t>
    </r>
  </si>
  <si>
    <t>kr pr. ton roer</t>
  </si>
  <si>
    <t>Beregning af DB 2</t>
  </si>
  <si>
    <t>Kr pr. ha</t>
  </si>
  <si>
    <t>Roepris basis - 1-årig kontrakt med fast pris</t>
  </si>
  <si>
    <r>
      <t>Roepris basis - 1-årig kontrakt med variabel pris</t>
    </r>
    <r>
      <rPr>
        <vertAlign val="superscript"/>
        <sz val="12"/>
        <rFont val="Arial"/>
        <family val="2"/>
      </rPr>
      <t xml:space="preserve"> A</t>
    </r>
    <r>
      <rPr>
        <b/>
        <vertAlign val="superscript"/>
        <sz val="12"/>
        <rFont val="Arial"/>
        <family val="2"/>
      </rPr>
      <t>)</t>
    </r>
  </si>
  <si>
    <t>1-årig kontrakt, fast pris</t>
  </si>
  <si>
    <t>1-årig kontrakt, var. pris</t>
  </si>
  <si>
    <t>km</t>
  </si>
  <si>
    <t>Km til farbik</t>
  </si>
  <si>
    <t>Sats, kr</t>
  </si>
  <si>
    <t>Egenbetaling for transport af jord og urenheder</t>
  </si>
  <si>
    <t>Dyrkerens egenbetaling for transport af jord og urenheder</t>
  </si>
  <si>
    <t>Jord og urenheder</t>
  </si>
  <si>
    <t>Afstand til fabrik (indsæt fra 1 til 300 km)</t>
  </si>
  <si>
    <r>
      <t xml:space="preserve">Indtast </t>
    </r>
    <r>
      <rPr>
        <b/>
        <u/>
        <sz val="12"/>
        <rFont val="Arial"/>
        <family val="2"/>
      </rPr>
      <t>kun</t>
    </r>
    <r>
      <rPr>
        <b/>
        <sz val="12"/>
        <rFont val="Arial"/>
        <family val="2"/>
      </rPr>
      <t xml:space="preserve"> i de gule felter (indtastninger i andre end de gule felter medfører fejl i regnearket)</t>
    </r>
  </si>
  <si>
    <t>Benyt evt. nedenstående info som hjælp til ansættelse af Nordic Sugars regnskabsresultat</t>
  </si>
  <si>
    <t>Roepris basis</t>
  </si>
  <si>
    <t>Resultattillæg</t>
  </si>
  <si>
    <t>Logistikpræmie</t>
  </si>
  <si>
    <t>mio. kr. EBIT (IFRS)</t>
  </si>
  <si>
    <t>Tillæg tidlig levering</t>
  </si>
  <si>
    <t>Tillæg sen levering</t>
  </si>
  <si>
    <t>3) Tillæg/fradrag på 0,9 % af roeprisen for hver 0,1 % sukkerindholdet stiger/falder i forhold til basis på 16 % - se Leveringskontrakten</t>
  </si>
  <si>
    <t>1) Roepris, basis ved 16 % sukkerindhold - se Leveringskontrakten</t>
  </si>
  <si>
    <t>8)</t>
  </si>
  <si>
    <t>9)</t>
  </si>
  <si>
    <t>6) Et forventet gns. beløb</t>
  </si>
  <si>
    <t>7) Et forventet gns. beløb</t>
  </si>
  <si>
    <t>kr pr. ton urenheder</t>
  </si>
  <si>
    <t>Resultattillæg, for 1-årig kontrakt med variabel pris</t>
  </si>
  <si>
    <t>Sukkerpct. (5-års gns. er 17,5 %)</t>
  </si>
  <si>
    <t>Rodudbytte (5-års gns. er 73,4 tons)</t>
  </si>
  <si>
    <t>Sukkerudbytte pr. ha (5-års gns. er 12,84 tons)</t>
  </si>
  <si>
    <t>2023 fragtsatser</t>
  </si>
  <si>
    <t>Rene roer, over 90 km</t>
  </si>
  <si>
    <t>2023 logistikpræmie</t>
  </si>
  <si>
    <t>Dyrkerens egenbetaling for transport af rene roer, ud over 90 km</t>
  </si>
  <si>
    <t>Renhedsprocent (5-års gns. er 90,1 %)</t>
  </si>
  <si>
    <t>Forventet Nordic Sugar regnskabsresultat i 2023/24 (2021/22 er 194 mio. kr)</t>
  </si>
  <si>
    <t>2023-roepris</t>
  </si>
  <si>
    <t>2) Resultattillæg ud fra Nordic Sugar, Danmark, EBIT (IFRS) regnskabsresultat i regnskabsåret 2023/24 - se forklaring i tekstboks</t>
  </si>
  <si>
    <t>4) Tillæg til prisen i forhold til afstand til nærmeste fabrik - se Brancheaftalen af 15/6 2022</t>
  </si>
  <si>
    <t>5) Fastsat ud fra den indtastede forventede renhed og skala - se Brancheaftalen af 15/6 2022</t>
  </si>
  <si>
    <t>8) Betaling for pulp - se Brancheaftalen af 15/6 2022</t>
  </si>
  <si>
    <t>9) Dyrkerens egenbetaling for transport af jord og urenheder samt rene roer over 90 km til fabrik - se Brancheaftalens bilag vedr. roelogistik</t>
  </si>
  <si>
    <t>Egenbetaling for transport af rene roer over 90 km</t>
  </si>
  <si>
    <r>
      <t xml:space="preserve">Beregning af indtægten i sukkerroer og DB 2 i 2023 - </t>
    </r>
    <r>
      <rPr>
        <b/>
        <sz val="16"/>
        <rFont val="Arial"/>
        <family val="2"/>
      </rPr>
      <t>for nye kontrakter indgået til 2023</t>
    </r>
  </si>
  <si>
    <r>
      <t xml:space="preserve">samt pristillæg til 2022 - </t>
    </r>
    <r>
      <rPr>
        <b/>
        <sz val="16"/>
        <rFont val="Arial"/>
        <family val="2"/>
      </rPr>
      <t>for alle tidligere indgåede kontrakter</t>
    </r>
  </si>
  <si>
    <t>Areal med roer 2022 (samlet for alle kontrakttyper)</t>
  </si>
  <si>
    <t>Areal med roer 2023 (samlet for alle kontrakttyper)</t>
  </si>
  <si>
    <t>ha</t>
  </si>
  <si>
    <t>Berettiget tillæg (afhængig af roearealet i 2023 i forhold til 2022)</t>
  </si>
  <si>
    <t>2022-pristillæg</t>
  </si>
  <si>
    <t>Pristillæg basis</t>
  </si>
  <si>
    <t>Samlet bruttoindtægt for 2023-roepris + 2022-pristillæg</t>
  </si>
  <si>
    <t>fra VKST Planteavl, Planteavlsnyt 10/6 2022</t>
  </si>
  <si>
    <t>Her henvises til omkostningsberegninger (styk- + maskinomkostninger):</t>
  </si>
  <si>
    <t>DB 2 - beregnet samlet for 2023-roepris + 2022-pristillæg</t>
  </si>
  <si>
    <t>- samlet for 2023-roepris + 2022-pristillæg</t>
  </si>
  <si>
    <t>Ens for 
alle 2022-kontrakter</t>
  </si>
  <si>
    <t>Ens for alle
2022-kontrakter</t>
  </si>
  <si>
    <t>- for 2023-roepris alene</t>
  </si>
  <si>
    <t>Bruttoindtægt for 2023-roepris</t>
  </si>
  <si>
    <t>Pristillæg til 2022-roer (alle kontrakter), maksimalt tillæg</t>
  </si>
  <si>
    <t>Her henvises til omkostningsberegninger (styk- + maskinomkostninger)</t>
  </si>
  <si>
    <t>fra VKST Planteavl, Planteavlsnyt 10/6 2022:</t>
  </si>
  <si>
    <t>DB 2 - beregnet for 2023-roepris alene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</si>
</sst>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6]d\.\ mmmm\ yyyy;@"/>
    <numFmt numFmtId="165" formatCode="0.000000"/>
    <numFmt numFmtId="170" formatCode="0.0000000"/>
  </numFmts>
  <fonts count="1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rgb="FF000000"/>
      <name val="Arial"/>
      <family val="2"/>
    </font>
    <font>
      <i/>
      <u/>
      <sz val="12"/>
      <color rgb="FF00000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u/>
      <sz val="12"/>
      <color rgb="FF000000"/>
      <name val="Arial"/>
      <family val="2"/>
    </font>
    <font>
      <b/>
      <u/>
      <sz val="12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97">
    <xf numFmtId="0" fontId="0" fillId="0" borderId="0" xfId="0"/>
    <xf numFmtId="0" fontId="4" fillId="0" borderId="0" xfId="0" applyFont="1"/>
    <xf numFmtId="0" fontId="1" fillId="0" borderId="0" xfId="0" applyFont="1" applyFill="1"/>
    <xf numFmtId="3" fontId="2" fillId="0" borderId="0" xfId="0" applyNumberFormat="1" applyFont="1" applyFill="1" applyBorder="1"/>
    <xf numFmtId="0" fontId="0" fillId="0" borderId="0" xfId="0" applyFill="1"/>
    <xf numFmtId="0" fontId="5" fillId="0" borderId="0" xfId="0" applyFont="1"/>
    <xf numFmtId="0" fontId="2" fillId="0" borderId="0" xfId="0" applyFont="1" applyFill="1"/>
    <xf numFmtId="0" fontId="5" fillId="0" borderId="0" xfId="0" applyFont="1" applyBorder="1"/>
    <xf numFmtId="0" fontId="2" fillId="0" borderId="0" xfId="0" applyFont="1" applyFill="1" applyBorder="1"/>
    <xf numFmtId="0" fontId="0" fillId="0" borderId="0" xfId="0" applyBorder="1"/>
    <xf numFmtId="4" fontId="5" fillId="0" borderId="7" xfId="0" applyNumberFormat="1" applyFont="1" applyFill="1" applyBorder="1"/>
    <xf numFmtId="4" fontId="5" fillId="0" borderId="6" xfId="0" applyNumberFormat="1" applyFont="1" applyFill="1" applyBorder="1"/>
    <xf numFmtId="0" fontId="2" fillId="0" borderId="8" xfId="0" applyFont="1" applyFill="1" applyBorder="1"/>
    <xf numFmtId="0" fontId="6" fillId="0" borderId="0" xfId="0" applyFont="1" applyFill="1"/>
    <xf numFmtId="4" fontId="7" fillId="3" borderId="5" xfId="0" applyNumberFormat="1" applyFont="1" applyFill="1" applyBorder="1"/>
    <xf numFmtId="4" fontId="7" fillId="2" borderId="5" xfId="0" applyNumberFormat="1" applyFont="1" applyFill="1" applyBorder="1"/>
    <xf numFmtId="164" fontId="5" fillId="0" borderId="0" xfId="0" applyNumberFormat="1" applyFont="1" applyAlignment="1"/>
    <xf numFmtId="0" fontId="5" fillId="0" borderId="0" xfId="0" applyFont="1" applyAlignment="1">
      <alignment horizontal="right"/>
    </xf>
    <xf numFmtId="4" fontId="7" fillId="0" borderId="0" xfId="0" applyNumberFormat="1" applyFont="1" applyFill="1" applyBorder="1"/>
    <xf numFmtId="4" fontId="5" fillId="0" borderId="0" xfId="0" applyNumberFormat="1" applyFont="1" applyFill="1" applyBorder="1"/>
    <xf numFmtId="0" fontId="2" fillId="4" borderId="0" xfId="0" applyFont="1" applyFill="1"/>
    <xf numFmtId="164" fontId="5" fillId="0" borderId="0" xfId="0" applyNumberFormat="1" applyFont="1" applyAlignment="1">
      <alignment horizontal="right"/>
    </xf>
    <xf numFmtId="0" fontId="9" fillId="0" borderId="0" xfId="0" applyFont="1"/>
    <xf numFmtId="4" fontId="7" fillId="3" borderId="11" xfId="0" applyNumberFormat="1" applyFont="1" applyFill="1" applyBorder="1"/>
    <xf numFmtId="0" fontId="8" fillId="0" borderId="0" xfId="0" applyFont="1" applyBorder="1"/>
    <xf numFmtId="0" fontId="5" fillId="0" borderId="0" xfId="0" quotePrefix="1" applyFont="1" applyBorder="1"/>
    <xf numFmtId="0" fontId="11" fillId="0" borderId="0" xfId="0" applyFont="1"/>
    <xf numFmtId="0" fontId="8" fillId="0" borderId="0" xfId="0" applyFont="1"/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1" xfId="0" applyFont="1" applyBorder="1"/>
    <xf numFmtId="0" fontId="1" fillId="0" borderId="0" xfId="0" applyFont="1"/>
    <xf numFmtId="0" fontId="6" fillId="0" borderId="0" xfId="0" applyFont="1"/>
    <xf numFmtId="0" fontId="5" fillId="0" borderId="7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5" borderId="7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right"/>
    </xf>
    <xf numFmtId="2" fontId="0" fillId="0" borderId="0" xfId="0" applyNumberFormat="1"/>
    <xf numFmtId="3" fontId="7" fillId="3" borderId="11" xfId="0" applyNumberFormat="1" applyFont="1" applyFill="1" applyBorder="1"/>
    <xf numFmtId="4" fontId="7" fillId="2" borderId="5" xfId="0" applyNumberFormat="1" applyFont="1" applyFill="1" applyBorder="1" applyAlignment="1">
      <alignment horizontal="right"/>
    </xf>
    <xf numFmtId="0" fontId="2" fillId="6" borderId="7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4" fontId="5" fillId="6" borderId="2" xfId="0" applyNumberFormat="1" applyFont="1" applyFill="1" applyBorder="1"/>
    <xf numFmtId="3" fontId="5" fillId="6" borderId="3" xfId="0" applyNumberFormat="1" applyFont="1" applyFill="1" applyBorder="1"/>
    <xf numFmtId="4" fontId="5" fillId="6" borderId="0" xfId="0" applyNumberFormat="1" applyFont="1" applyFill="1" applyBorder="1"/>
    <xf numFmtId="3" fontId="5" fillId="6" borderId="4" xfId="0" applyNumberFormat="1" applyFont="1" applyFill="1" applyBorder="1"/>
    <xf numFmtId="3" fontId="2" fillId="6" borderId="8" xfId="0" applyNumberFormat="1" applyFont="1" applyFill="1" applyBorder="1"/>
    <xf numFmtId="4" fontId="5" fillId="5" borderId="2" xfId="0" applyNumberFormat="1" applyFont="1" applyFill="1" applyBorder="1"/>
    <xf numFmtId="3" fontId="5" fillId="5" borderId="3" xfId="0" applyNumberFormat="1" applyFont="1" applyFill="1" applyBorder="1"/>
    <xf numFmtId="4" fontId="5" fillId="5" borderId="0" xfId="0" applyNumberFormat="1" applyFont="1" applyFill="1" applyBorder="1"/>
    <xf numFmtId="3" fontId="5" fillId="5" borderId="4" xfId="0" applyNumberFormat="1" applyFont="1" applyFill="1" applyBorder="1"/>
    <xf numFmtId="3" fontId="2" fillId="5" borderId="8" xfId="0" applyNumberFormat="1" applyFont="1" applyFill="1" applyBorder="1"/>
    <xf numFmtId="4" fontId="5" fillId="5" borderId="6" xfId="0" applyNumberFormat="1" applyFont="1" applyFill="1" applyBorder="1"/>
    <xf numFmtId="0" fontId="5" fillId="0" borderId="7" xfId="0" applyFont="1" applyBorder="1"/>
    <xf numFmtId="0" fontId="12" fillId="0" borderId="2" xfId="0" applyFont="1" applyFill="1" applyBorder="1" applyAlignment="1">
      <alignment horizontal="center"/>
    </xf>
    <xf numFmtId="3" fontId="2" fillId="0" borderId="9" xfId="0" applyNumberFormat="1" applyFont="1" applyFill="1" applyBorder="1"/>
    <xf numFmtId="0" fontId="2" fillId="0" borderId="6" xfId="0" applyFont="1" applyFill="1" applyBorder="1"/>
    <xf numFmtId="4" fontId="5" fillId="6" borderId="6" xfId="0" applyNumberFormat="1" applyFont="1" applyFill="1" applyBorder="1"/>
    <xf numFmtId="4" fontId="5" fillId="5" borderId="1" xfId="0" applyNumberFormat="1" applyFont="1" applyFill="1" applyBorder="1"/>
    <xf numFmtId="0" fontId="15" fillId="0" borderId="0" xfId="0" applyFont="1"/>
    <xf numFmtId="0" fontId="2" fillId="7" borderId="0" xfId="0" applyFont="1" applyFill="1"/>
    <xf numFmtId="3" fontId="5" fillId="8" borderId="4" xfId="0" applyNumberFormat="1" applyFont="1" applyFill="1" applyBorder="1"/>
    <xf numFmtId="4" fontId="5" fillId="8" borderId="0" xfId="0" applyNumberFormat="1" applyFont="1" applyFill="1" applyBorder="1"/>
    <xf numFmtId="4" fontId="7" fillId="2" borderId="11" xfId="0" applyNumberFormat="1" applyFont="1" applyFill="1" applyBorder="1"/>
    <xf numFmtId="164" fontId="2" fillId="0" borderId="0" xfId="0" applyNumberFormat="1" applyFont="1" applyAlignment="1"/>
    <xf numFmtId="0" fontId="2" fillId="0" borderId="0" xfId="0" applyFont="1" applyFill="1" applyBorder="1" applyAlignment="1">
      <alignment horizontal="right"/>
    </xf>
    <xf numFmtId="165" fontId="0" fillId="0" borderId="0" xfId="0" applyNumberFormat="1"/>
    <xf numFmtId="0" fontId="5" fillId="0" borderId="1" xfId="0" applyFont="1" applyFill="1" applyBorder="1"/>
    <xf numFmtId="164" fontId="5" fillId="0" borderId="0" xfId="0" applyNumberFormat="1" applyFont="1" applyAlignment="1">
      <alignment horizontal="right"/>
    </xf>
    <xf numFmtId="0" fontId="2" fillId="6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/>
    <xf numFmtId="0" fontId="1" fillId="0" borderId="0" xfId="1" applyFont="1" applyAlignment="1">
      <alignment horizontal="right"/>
    </xf>
    <xf numFmtId="0" fontId="1" fillId="0" borderId="0" xfId="1" applyFont="1"/>
    <xf numFmtId="2" fontId="4" fillId="0" borderId="0" xfId="1" applyNumberFormat="1"/>
    <xf numFmtId="0" fontId="4" fillId="0" borderId="0" xfId="1" quotePrefix="1" applyFont="1" applyAlignment="1">
      <alignment horizontal="right"/>
    </xf>
    <xf numFmtId="4" fontId="4" fillId="0" borderId="0" xfId="1" applyNumberFormat="1"/>
    <xf numFmtId="170" fontId="0" fillId="0" borderId="0" xfId="0" applyNumberFormat="1"/>
    <xf numFmtId="2" fontId="17" fillId="0" borderId="0" xfId="0" applyNumberFormat="1" applyFont="1"/>
    <xf numFmtId="4" fontId="7" fillId="4" borderId="11" xfId="0" applyNumberFormat="1" applyFont="1" applyFill="1" applyBorder="1"/>
    <xf numFmtId="0" fontId="2" fillId="6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3" fontId="2" fillId="5" borderId="13" xfId="0" applyNumberFormat="1" applyFont="1" applyFill="1" applyBorder="1"/>
    <xf numFmtId="0" fontId="2" fillId="5" borderId="8" xfId="0" applyFont="1" applyFill="1" applyBorder="1" applyAlignment="1">
      <alignment horizontal="right"/>
    </xf>
    <xf numFmtId="0" fontId="6" fillId="0" borderId="0" xfId="0" quotePrefix="1" applyFont="1"/>
    <xf numFmtId="4" fontId="5" fillId="0" borderId="14" xfId="0" applyNumberFormat="1" applyFont="1" applyFill="1" applyBorder="1"/>
    <xf numFmtId="3" fontId="2" fillId="0" borderId="15" xfId="0" applyNumberFormat="1" applyFont="1" applyFill="1" applyBorder="1"/>
    <xf numFmtId="0" fontId="2" fillId="6" borderId="8" xfId="0" applyFont="1" applyFill="1" applyBorder="1" applyAlignment="1">
      <alignment horizontal="right"/>
    </xf>
    <xf numFmtId="0" fontId="2" fillId="6" borderId="6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</cellXfs>
  <cellStyles count="3">
    <cellStyle name="Normal" xfId="0" builtinId="0"/>
    <cellStyle name="Normal 2" xfId="2" xr:uid="{34E7A95D-DB54-420D-B9A0-98DC54D32716}"/>
    <cellStyle name="Normal_Fragtsatser" xfId="1" xr:uid="{2DECF8D5-CB99-4695-9F73-25D871F9D5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20</xdr:row>
      <xdr:rowOff>190500</xdr:rowOff>
    </xdr:from>
    <xdr:to>
      <xdr:col>10</xdr:col>
      <xdr:colOff>844550</xdr:colOff>
      <xdr:row>22</xdr:row>
      <xdr:rowOff>31749</xdr:rowOff>
    </xdr:to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21650" y="4622800"/>
          <a:ext cx="4438650" cy="234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i="1">
              <a:latin typeface="Arial" panose="020B0604020202020204" pitchFamily="34" charset="0"/>
              <a:cs typeface="Arial" panose="020B0604020202020204" pitchFamily="34" charset="0"/>
            </a:rPr>
            <a:t>Afregningen for pulp udgør et fast beløb i alle kontrakttyper.</a:t>
          </a:r>
        </a:p>
      </xdr:txBody>
    </xdr:sp>
    <xdr:clientData/>
  </xdr:twoCellAnchor>
  <xdr:twoCellAnchor>
    <xdr:from>
      <xdr:col>1</xdr:col>
      <xdr:colOff>1055</xdr:colOff>
      <xdr:row>34</xdr:row>
      <xdr:rowOff>57150</xdr:rowOff>
    </xdr:from>
    <xdr:to>
      <xdr:col>10</xdr:col>
      <xdr:colOff>321734</xdr:colOff>
      <xdr:row>56</xdr:row>
      <xdr:rowOff>42334</xdr:rowOff>
    </xdr:to>
    <xdr:sp macro="" textlink="">
      <xdr:nvSpPr>
        <xdr:cNvPr id="3" name="Tekstbok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2" y="5581650"/>
          <a:ext cx="12205762" cy="4186767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b="1" baseline="30000">
              <a:latin typeface="Arial" panose="020B0604020202020204" pitchFamily="34" charset="0"/>
              <a:cs typeface="Arial" panose="020B0604020202020204" pitchFamily="34" charset="0"/>
            </a:rPr>
            <a:t>A)  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Basisprisen for den 1-årige kontrakt med variabel pris er angivet </a:t>
          </a: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ved et Nordic Sugar regnskabsresultat på 0 mio. kr EBIT (IFRS) i regnskabsåret 1/3-2023 til 28/2-2024.</a:t>
          </a:r>
        </a:p>
        <a:p>
          <a:pPr eaLnBrk="1" fontAlgn="auto" latinLnBrk="0" hangingPunct="1"/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da-DK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Bliver</a:t>
          </a:r>
          <a:r>
            <a:rPr lang="da-DK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Nordic Sugar's regnskabsresultat bedre end 0 mio. kr, modtager dyrkerne med den 1-årige kontrakt med variabel pris et resultattillæg svarende til </a:t>
          </a:r>
          <a:r>
            <a:rPr lang="da-DK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25 % af den del af EBIT (IFRS), der ligger over 0 mio. kr. Tillæggets</a:t>
          </a:r>
          <a:r>
            <a:rPr lang="da-DK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størrelse fremgår af tabellen i Leveringskontraktens pkt 10.2.4.</a:t>
          </a:r>
          <a:endParaRPr lang="da-DK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*****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2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Det er gældende at: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Resultattillægget reguleres for de leverede roers sukkerindhold.</a:t>
          </a:r>
          <a:endParaRPr lang="da-DK" sz="12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Der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er ikke fradrag ved et Nordic Sugar resultat under 0 mio. kr. Der kan således kun blive tale om et resultat</a:t>
          </a:r>
          <a:r>
            <a:rPr lang="da-DK" sz="1200" u="sng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tillæg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til basisprisen.</a:t>
          </a:r>
        </a:p>
        <a:p>
          <a:endParaRPr lang="da-DK" sz="12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Til orientering har de seneste regnskabsresultater EBIT været følgende: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NB! Tillæg/fradrag beregnes ud fra EBIT </a:t>
          </a:r>
          <a:r>
            <a:rPr lang="da-DK" sz="1200" u="sng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før</a:t>
          </a: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betaling af dyrkerandel (man skal således indtaste EBIT-resultate</a:t>
          </a:r>
          <a:r>
            <a:rPr lang="da-DK" sz="1200" u="non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 </a:t>
          </a:r>
          <a:r>
            <a:rPr lang="da-DK" sz="12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</a:t>
          </a:r>
          <a:r>
            <a:rPr lang="da-DK" sz="12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ør</a:t>
          </a:r>
          <a:r>
            <a:rPr lang="da-DK" sz="1200" u="non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betaling</a:t>
          </a:r>
          <a:r>
            <a:rPr lang="da-DK" sz="1200" u="non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af dyrkerandel, for at få den helt korrekte beregning</a:t>
          </a: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2012/13: 619 mio. kr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2013/14: 545 mio. kr (585 mio. kr før reg.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tilbagebetalt EU-produktionsafgift, som ikke indgår i beregningsgrundlaget)</a:t>
          </a:r>
          <a:endParaRPr lang="da-DK" sz="12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2014/15: 251 mio. kr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2015/16:  - 5 mio. kr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2016/17: 245 mio. kr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2017/18: 245 mio. kr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2018/19:   29 mio. kr (Tilbagebetalt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EU-produktionsafgift til Nordic Sugar indgår i EBIT men </a:t>
          </a:r>
          <a:r>
            <a:rPr lang="da-DK" sz="1200" u="sng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ikke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 beregningsgrundlaget for tillæg/fradrag til dyrkerne).</a:t>
          </a:r>
          <a:endParaRPr lang="da-DK" sz="12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2019/20: 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 mio. kr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2020/21: 111 mio. kr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2021/22: 194 mio. kr (</a:t>
          </a:r>
          <a:r>
            <a:rPr lang="da-DK" sz="1200" u="sng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foreløbigt</a:t>
          </a: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resultat </a:t>
          </a:r>
          <a:r>
            <a:rPr lang="da-DK" sz="1200" u="sng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før</a:t>
          </a: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betaling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af dyrkerandel)</a:t>
          </a:r>
          <a:endParaRPr lang="da-DK" sz="12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a-DK" sz="12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102870</xdr:colOff>
      <xdr:row>16</xdr:row>
      <xdr:rowOff>190500</xdr:rowOff>
    </xdr:from>
    <xdr:to>
      <xdr:col>10</xdr:col>
      <xdr:colOff>812800</xdr:colOff>
      <xdr:row>19</xdr:row>
      <xdr:rowOff>190500</xdr:rowOff>
    </xdr:to>
    <xdr:sp macro="" textlink="">
      <xdr:nvSpPr>
        <xdr:cNvPr id="4" name="Tekstbok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110220" y="3835400"/>
          <a:ext cx="441833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i="1">
              <a:latin typeface="Arial" panose="020B0604020202020204" pitchFamily="34" charset="0"/>
              <a:cs typeface="Arial" panose="020B0604020202020204" pitchFamily="34" charset="0"/>
            </a:rPr>
            <a:t>NB! Nordic Sugar</a:t>
          </a:r>
          <a:r>
            <a:rPr lang="da-DK" sz="1100" i="1" baseline="0">
              <a:latin typeface="Arial" panose="020B0604020202020204" pitchFamily="34" charset="0"/>
              <a:cs typeface="Arial" panose="020B0604020202020204" pitchFamily="34" charset="0"/>
            </a:rPr>
            <a:t> betaler for transport af rene roer op til 90 km fra fabrikken, mens d</a:t>
          </a:r>
          <a:r>
            <a:rPr lang="da-DK" sz="1100" i="1">
              <a:latin typeface="Arial" panose="020B0604020202020204" pitchFamily="34" charset="0"/>
              <a:cs typeface="Arial" panose="020B0604020202020204" pitchFamily="34" charset="0"/>
            </a:rPr>
            <a:t>yrkerne selv betaler for transporten af urenheder og jord samt rene roer ud</a:t>
          </a:r>
          <a:r>
            <a:rPr lang="da-DK" sz="1100" i="1" baseline="0">
              <a:latin typeface="Arial" panose="020B0604020202020204" pitchFamily="34" charset="0"/>
              <a:cs typeface="Arial" panose="020B0604020202020204" pitchFamily="34" charset="0"/>
            </a:rPr>
            <a:t> over 90 km fra fabrikken.</a:t>
          </a:r>
        </a:p>
      </xdr:txBody>
    </xdr:sp>
    <xdr:clientData/>
  </xdr:twoCellAnchor>
  <xdr:twoCellAnchor>
    <xdr:from>
      <xdr:col>1</xdr:col>
      <xdr:colOff>190499</xdr:colOff>
      <xdr:row>88</xdr:row>
      <xdr:rowOff>158750</xdr:rowOff>
    </xdr:from>
    <xdr:to>
      <xdr:col>6</xdr:col>
      <xdr:colOff>560916</xdr:colOff>
      <xdr:row>91</xdr:row>
      <xdr:rowOff>179916</xdr:rowOff>
    </xdr:to>
    <xdr:sp macro="" textlink="">
      <xdr:nvSpPr>
        <xdr:cNvPr id="5" name="Tekstfelt 4">
          <a:extLst>
            <a:ext uri="{FF2B5EF4-FFF2-40B4-BE49-F238E27FC236}">
              <a16:creationId xmlns:a16="http://schemas.microsoft.com/office/drawing/2014/main" id="{D5EB04E2-EA73-4343-86CB-47538AFA47B9}"/>
            </a:ext>
          </a:extLst>
        </xdr:cNvPr>
        <xdr:cNvSpPr txBox="1"/>
      </xdr:nvSpPr>
      <xdr:spPr>
        <a:xfrm>
          <a:off x="275166" y="18404417"/>
          <a:ext cx="8445500" cy="6244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NB! Hvis man tegner et større</a:t>
          </a: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areal i 2023 end i 2022, vil 2022-pristillægget reelt udgøre en forholdsmæssig mindre andel pr. ton roer/ha i 2023, når man indregner det i det samlede DB 2 for 2023 - det er der </a:t>
          </a:r>
          <a:r>
            <a:rPr lang="da-DK" sz="1200" u="sng" baseline="0">
              <a:latin typeface="Arial" panose="020B0604020202020204" pitchFamily="34" charset="0"/>
              <a:cs typeface="Arial" panose="020B0604020202020204" pitchFamily="34" charset="0"/>
            </a:rPr>
            <a:t>ikke</a:t>
          </a: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taget højde for i ovenstående DB 2 beregnet samlet for 2023-roeprisen + 2022-pristillægget.</a:t>
          </a: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fitToPage="1"/>
  </sheetPr>
  <dimension ref="A1:N120"/>
  <sheetViews>
    <sheetView tabSelected="1" zoomScale="90" zoomScaleNormal="90" workbookViewId="0">
      <selection activeCell="G27" sqref="G27"/>
    </sheetView>
  </sheetViews>
  <sheetFormatPr defaultRowHeight="12.75" x14ac:dyDescent="0.2"/>
  <cols>
    <col min="1" max="1" width="1.28515625" customWidth="1"/>
    <col min="2" max="2" width="70.5703125" customWidth="1"/>
    <col min="3" max="3" width="9.85546875" customWidth="1"/>
    <col min="4" max="4" width="13.42578125" customWidth="1"/>
    <col min="5" max="5" width="13.5703125" customWidth="1"/>
    <col min="6" max="7" width="13.42578125" customWidth="1"/>
    <col min="8" max="9" width="13.28515625" customWidth="1"/>
    <col min="10" max="11" width="17.7109375" customWidth="1"/>
    <col min="12" max="12" width="2.7109375" customWidth="1"/>
  </cols>
  <sheetData>
    <row r="1" spans="1:14" ht="23.25" x14ac:dyDescent="0.35">
      <c r="A1" s="13" t="s">
        <v>66</v>
      </c>
      <c r="B1" s="2"/>
      <c r="C1" s="2"/>
      <c r="D1" s="4"/>
      <c r="E1" s="2"/>
    </row>
    <row r="2" spans="1:14" ht="23.25" x14ac:dyDescent="0.35">
      <c r="A2" s="13" t="s">
        <v>67</v>
      </c>
      <c r="B2" s="2"/>
      <c r="C2" s="2"/>
      <c r="D2" s="4"/>
      <c r="E2" s="2"/>
    </row>
    <row r="3" spans="1:14" ht="15" x14ac:dyDescent="0.2">
      <c r="A3" s="22" t="s">
        <v>19</v>
      </c>
      <c r="B3" s="2"/>
      <c r="C3" s="2"/>
      <c r="D3" s="4"/>
      <c r="E3" s="2"/>
      <c r="F3" s="16"/>
    </row>
    <row r="4" spans="1:14" ht="7.9" customHeight="1" x14ac:dyDescent="0.2">
      <c r="A4" s="22"/>
      <c r="B4" s="2"/>
      <c r="C4" s="2"/>
      <c r="D4" s="4"/>
      <c r="E4" s="2"/>
      <c r="F4" s="16"/>
    </row>
    <row r="5" spans="1:14" ht="15.75" x14ac:dyDescent="0.25">
      <c r="A5" s="22"/>
      <c r="B5" s="22"/>
      <c r="C5" s="22"/>
      <c r="D5" s="22"/>
      <c r="E5" s="22"/>
      <c r="F5" s="22"/>
      <c r="G5" s="2"/>
      <c r="H5" s="2"/>
      <c r="I5" s="31"/>
      <c r="J5" s="71">
        <v>44728</v>
      </c>
      <c r="K5" s="71"/>
      <c r="L5" s="67"/>
    </row>
    <row r="6" spans="1:14" ht="23.25" x14ac:dyDescent="0.35">
      <c r="A6" s="13"/>
      <c r="B6" s="13"/>
      <c r="C6" s="13"/>
      <c r="D6" s="13"/>
      <c r="E6" s="13"/>
      <c r="F6" s="13"/>
      <c r="G6" s="2"/>
      <c r="H6" s="2"/>
      <c r="I6" s="4"/>
      <c r="J6" s="2"/>
      <c r="K6" s="21" t="s">
        <v>16</v>
      </c>
      <c r="N6" s="62"/>
    </row>
    <row r="7" spans="1:14" ht="1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17" t="s">
        <v>17</v>
      </c>
    </row>
    <row r="8" spans="1:14" ht="15.75" x14ac:dyDescent="0.25">
      <c r="A8" s="4"/>
      <c r="B8" s="20" t="s">
        <v>18</v>
      </c>
      <c r="C8" s="4"/>
      <c r="D8" s="4"/>
      <c r="E8" s="4"/>
      <c r="F8" s="17"/>
    </row>
    <row r="9" spans="1:14" ht="15.75" x14ac:dyDescent="0.25">
      <c r="A9" s="4"/>
      <c r="B9" s="63" t="s">
        <v>34</v>
      </c>
      <c r="C9" s="4"/>
      <c r="D9" s="4"/>
      <c r="E9" s="4"/>
      <c r="F9" s="17"/>
    </row>
    <row r="10" spans="1:14" ht="7.9" customHeight="1" x14ac:dyDescent="0.25">
      <c r="A10" s="4"/>
      <c r="B10" s="6"/>
      <c r="C10" s="4"/>
      <c r="D10" s="4"/>
      <c r="E10" s="4"/>
      <c r="F10" s="17"/>
    </row>
    <row r="11" spans="1:14" ht="15.75" x14ac:dyDescent="0.25">
      <c r="A11" s="9"/>
      <c r="B11" s="7" t="s">
        <v>52</v>
      </c>
      <c r="C11" s="7"/>
      <c r="D11" s="14">
        <v>12.84</v>
      </c>
      <c r="E11" s="5" t="s">
        <v>3</v>
      </c>
    </row>
    <row r="12" spans="1:14" ht="15.75" x14ac:dyDescent="0.25">
      <c r="A12" s="9"/>
      <c r="B12" s="7" t="s">
        <v>50</v>
      </c>
      <c r="C12" s="7"/>
      <c r="D12" s="14">
        <v>17.5</v>
      </c>
      <c r="E12" s="5" t="s">
        <v>4</v>
      </c>
    </row>
    <row r="13" spans="1:14" ht="15.75" x14ac:dyDescent="0.25">
      <c r="A13" s="9"/>
      <c r="B13" s="7" t="s">
        <v>51</v>
      </c>
      <c r="C13" s="7"/>
      <c r="D13" s="15">
        <f>(D11/D12)*100</f>
        <v>73.371428571428567</v>
      </c>
      <c r="E13" s="5" t="s">
        <v>5</v>
      </c>
    </row>
    <row r="14" spans="1:14" ht="15.75" x14ac:dyDescent="0.25">
      <c r="A14" s="9"/>
      <c r="B14" s="7"/>
      <c r="C14" s="7"/>
      <c r="D14" s="18"/>
      <c r="E14" s="5"/>
    </row>
    <row r="15" spans="1:14" ht="15.75" x14ac:dyDescent="0.25">
      <c r="A15" s="9"/>
      <c r="B15" s="25" t="s">
        <v>23</v>
      </c>
      <c r="C15" s="7"/>
      <c r="D15" s="15">
        <v>225.81</v>
      </c>
      <c r="E15" s="5" t="s">
        <v>7</v>
      </c>
    </row>
    <row r="16" spans="1:14" ht="18.75" x14ac:dyDescent="0.25">
      <c r="A16" s="9"/>
      <c r="B16" s="25" t="s">
        <v>24</v>
      </c>
      <c r="C16" s="7"/>
      <c r="D16" s="15">
        <v>213.37</v>
      </c>
      <c r="E16" s="5" t="s">
        <v>7</v>
      </c>
    </row>
    <row r="17" spans="1:5" ht="15.75" x14ac:dyDescent="0.25">
      <c r="A17" s="9"/>
      <c r="B17" s="25"/>
      <c r="C17" s="7"/>
      <c r="D17" s="18"/>
      <c r="E17" s="5"/>
    </row>
    <row r="18" spans="1:5" ht="15.75" x14ac:dyDescent="0.25">
      <c r="A18" s="9"/>
      <c r="B18" s="7" t="s">
        <v>33</v>
      </c>
      <c r="C18" s="7"/>
      <c r="D18" s="41">
        <v>1</v>
      </c>
      <c r="E18" s="5" t="s">
        <v>27</v>
      </c>
    </row>
    <row r="19" spans="1:5" ht="15.75" x14ac:dyDescent="0.25">
      <c r="A19" s="9"/>
      <c r="B19" s="7" t="s">
        <v>31</v>
      </c>
      <c r="C19" s="7"/>
      <c r="D19" s="42">
        <f>IF(D18&lt;=300,(LOOKUP(Forside!D18,Fragtsatser!A5:A304,Fragtsatser!B5:B304)),"-")</f>
        <v>11</v>
      </c>
      <c r="E19" s="5" t="s">
        <v>48</v>
      </c>
    </row>
    <row r="20" spans="1:5" ht="15.75" x14ac:dyDescent="0.25">
      <c r="A20" s="9"/>
      <c r="B20" s="7" t="s">
        <v>56</v>
      </c>
      <c r="C20" s="7"/>
      <c r="D20" s="42">
        <f ca="1">IF(D18&lt;=300,(LOOKUP(D18,Fragtsatser!D5:D304,Fragtsatser!E5:E314)),"-")</f>
        <v>0</v>
      </c>
      <c r="E20" s="5" t="s">
        <v>20</v>
      </c>
    </row>
    <row r="21" spans="1:5" ht="15.75" x14ac:dyDescent="0.25">
      <c r="A21" s="9"/>
      <c r="B21" s="7" t="s">
        <v>57</v>
      </c>
      <c r="C21" s="7"/>
      <c r="D21" s="23">
        <v>90.1</v>
      </c>
      <c r="E21" s="5" t="s">
        <v>4</v>
      </c>
    </row>
    <row r="22" spans="1:5" ht="15.75" x14ac:dyDescent="0.25">
      <c r="A22" s="9"/>
      <c r="B22" s="7" t="s">
        <v>1</v>
      </c>
      <c r="C22" s="7"/>
      <c r="D22" s="15">
        <v>22.5</v>
      </c>
      <c r="E22" s="5" t="s">
        <v>20</v>
      </c>
    </row>
    <row r="23" spans="1:5" ht="15.75" x14ac:dyDescent="0.25">
      <c r="A23" s="9"/>
      <c r="B23" s="7"/>
      <c r="C23" s="7"/>
      <c r="D23" s="18"/>
      <c r="E23" s="5"/>
    </row>
    <row r="24" spans="1:5" ht="15.75" x14ac:dyDescent="0.25">
      <c r="B24" s="5" t="s">
        <v>58</v>
      </c>
      <c r="D24" s="41">
        <v>0</v>
      </c>
      <c r="E24" s="5" t="s">
        <v>39</v>
      </c>
    </row>
    <row r="25" spans="1:5" ht="15.75" x14ac:dyDescent="0.25">
      <c r="A25" s="9"/>
      <c r="B25" s="7" t="s">
        <v>49</v>
      </c>
      <c r="C25" s="7"/>
      <c r="D25" s="66">
        <f>IF(D24&gt;0,D24*0.101844,0)</f>
        <v>0</v>
      </c>
      <c r="E25" s="5" t="s">
        <v>7</v>
      </c>
    </row>
    <row r="26" spans="1:5" ht="15.75" x14ac:dyDescent="0.25">
      <c r="A26" s="9"/>
      <c r="B26" s="7"/>
      <c r="C26" s="7"/>
      <c r="D26" s="18"/>
      <c r="E26" s="5"/>
    </row>
    <row r="27" spans="1:5" ht="15.75" x14ac:dyDescent="0.25">
      <c r="A27" s="9"/>
      <c r="B27" s="7" t="s">
        <v>68</v>
      </c>
      <c r="C27" s="7"/>
      <c r="D27" s="86">
        <v>0</v>
      </c>
      <c r="E27" s="5" t="s">
        <v>70</v>
      </c>
    </row>
    <row r="28" spans="1:5" ht="15.75" x14ac:dyDescent="0.25">
      <c r="A28" s="9"/>
      <c r="B28" s="7" t="s">
        <v>69</v>
      </c>
      <c r="C28" s="7"/>
      <c r="D28" s="86">
        <v>0</v>
      </c>
      <c r="E28" s="5" t="s">
        <v>70</v>
      </c>
    </row>
    <row r="29" spans="1:5" ht="15.75" x14ac:dyDescent="0.25">
      <c r="A29" s="9"/>
      <c r="B29" s="7"/>
      <c r="C29" s="7"/>
      <c r="D29" s="18"/>
      <c r="E29" s="5"/>
    </row>
    <row r="30" spans="1:5" ht="15.75" x14ac:dyDescent="0.25">
      <c r="A30" s="9"/>
      <c r="B30" s="7" t="s">
        <v>83</v>
      </c>
      <c r="C30" s="7"/>
      <c r="D30" s="66">
        <v>22.35</v>
      </c>
      <c r="E30" s="5" t="s">
        <v>7</v>
      </c>
    </row>
    <row r="31" spans="1:5" ht="15.75" x14ac:dyDescent="0.25">
      <c r="A31" s="9"/>
      <c r="B31" s="7" t="s">
        <v>71</v>
      </c>
      <c r="C31" s="7"/>
      <c r="D31" s="66">
        <f>IF(D28&gt;=D27,D30,(D28/D27)*D30)</f>
        <v>22.35</v>
      </c>
      <c r="E31" s="5" t="s">
        <v>7</v>
      </c>
    </row>
    <row r="32" spans="1:5" ht="15.75" x14ac:dyDescent="0.25">
      <c r="A32" s="9"/>
      <c r="B32" s="7"/>
      <c r="C32" s="7"/>
      <c r="D32" s="18"/>
      <c r="E32" s="5"/>
    </row>
    <row r="33" spans="1:5" ht="15.75" x14ac:dyDescent="0.25">
      <c r="A33" s="9"/>
      <c r="B33" s="7"/>
      <c r="C33" s="7"/>
      <c r="D33" s="18"/>
      <c r="E33" s="5"/>
    </row>
    <row r="34" spans="1:5" ht="15.75" x14ac:dyDescent="0.25">
      <c r="A34" s="9"/>
      <c r="B34" s="24" t="s">
        <v>35</v>
      </c>
      <c r="C34" s="7"/>
      <c r="D34" s="18"/>
      <c r="E34" s="5"/>
    </row>
    <row r="35" spans="1:5" ht="15.75" x14ac:dyDescent="0.25">
      <c r="A35" s="9"/>
      <c r="B35" s="7"/>
      <c r="C35" s="7"/>
      <c r="D35" s="18"/>
      <c r="E35" s="5"/>
    </row>
    <row r="36" spans="1:5" ht="15.75" x14ac:dyDescent="0.25">
      <c r="A36" s="9"/>
      <c r="B36" s="7"/>
      <c r="C36" s="7"/>
      <c r="D36" s="18"/>
      <c r="E36" s="5"/>
    </row>
    <row r="37" spans="1:5" ht="15.75" x14ac:dyDescent="0.25">
      <c r="A37" s="9"/>
      <c r="B37" s="7"/>
      <c r="C37" s="7"/>
      <c r="D37" s="18"/>
      <c r="E37" s="5"/>
    </row>
    <row r="38" spans="1:5" ht="15.75" x14ac:dyDescent="0.25">
      <c r="A38" s="9"/>
      <c r="B38" s="7"/>
      <c r="C38" s="7"/>
      <c r="D38" s="18"/>
      <c r="E38" s="5"/>
    </row>
    <row r="40" spans="1:5" ht="15" x14ac:dyDescent="0.2">
      <c r="B40" s="5"/>
    </row>
    <row r="41" spans="1:5" ht="15" x14ac:dyDescent="0.2">
      <c r="B41" s="5"/>
    </row>
    <row r="42" spans="1:5" ht="15" x14ac:dyDescent="0.2">
      <c r="B42" s="5"/>
    </row>
    <row r="43" spans="1:5" ht="15" x14ac:dyDescent="0.2">
      <c r="B43" s="5"/>
    </row>
    <row r="44" spans="1:5" ht="15" x14ac:dyDescent="0.2">
      <c r="B44" s="5"/>
    </row>
    <row r="45" spans="1:5" ht="15" x14ac:dyDescent="0.2">
      <c r="B45" s="5"/>
    </row>
    <row r="46" spans="1:5" ht="15" x14ac:dyDescent="0.2">
      <c r="B46" s="5"/>
    </row>
    <row r="47" spans="1:5" ht="15" x14ac:dyDescent="0.2">
      <c r="B47" s="5"/>
    </row>
    <row r="48" spans="1:5" ht="15" x14ac:dyDescent="0.2">
      <c r="B48" s="5"/>
    </row>
    <row r="49" spans="1:14" ht="15" x14ac:dyDescent="0.2">
      <c r="B49" s="5"/>
    </row>
    <row r="50" spans="1:14" ht="15" x14ac:dyDescent="0.2">
      <c r="B50" s="5"/>
    </row>
    <row r="51" spans="1:14" ht="15" x14ac:dyDescent="0.2">
      <c r="B51" s="5"/>
    </row>
    <row r="52" spans="1:14" ht="15" x14ac:dyDescent="0.2">
      <c r="B52" s="5"/>
      <c r="N52" s="69"/>
    </row>
    <row r="53" spans="1:14" ht="15" x14ac:dyDescent="0.2">
      <c r="B53" s="5"/>
    </row>
    <row r="54" spans="1:14" ht="15" x14ac:dyDescent="0.2">
      <c r="B54" s="5"/>
    </row>
    <row r="55" spans="1:14" ht="15" x14ac:dyDescent="0.2">
      <c r="B55" s="5"/>
    </row>
    <row r="56" spans="1:14" ht="15" x14ac:dyDescent="0.2">
      <c r="B56" s="5"/>
    </row>
    <row r="57" spans="1:14" ht="15" x14ac:dyDescent="0.2">
      <c r="B57" s="5"/>
    </row>
    <row r="58" spans="1:14" ht="15" x14ac:dyDescent="0.2">
      <c r="B58" s="5"/>
    </row>
    <row r="59" spans="1:14" ht="13.5" thickBot="1" x14ac:dyDescent="0.25"/>
    <row r="60" spans="1:14" ht="36.75" customHeight="1" thickBot="1" x14ac:dyDescent="0.4">
      <c r="B60" s="32" t="s">
        <v>59</v>
      </c>
      <c r="D60" s="72" t="s">
        <v>25</v>
      </c>
      <c r="E60" s="73"/>
      <c r="F60" s="74" t="s">
        <v>26</v>
      </c>
      <c r="G60" s="75"/>
    </row>
    <row r="61" spans="1:14" ht="16.5" thickBot="1" x14ac:dyDescent="0.3">
      <c r="A61" s="9"/>
      <c r="B61" s="9"/>
      <c r="C61" s="9"/>
      <c r="D61" s="43" t="s">
        <v>8</v>
      </c>
      <c r="E61" s="44" t="s">
        <v>22</v>
      </c>
      <c r="F61" s="36" t="s">
        <v>8</v>
      </c>
      <c r="G61" s="37" t="s">
        <v>22</v>
      </c>
    </row>
    <row r="62" spans="1:14" ht="15" x14ac:dyDescent="0.2">
      <c r="A62" s="9"/>
      <c r="B62" s="33" t="s">
        <v>36</v>
      </c>
      <c r="C62" s="34" t="s">
        <v>9</v>
      </c>
      <c r="D62" s="45">
        <f>D15</f>
        <v>225.81</v>
      </c>
      <c r="E62" s="46">
        <f>D62*$D$13</f>
        <v>16568.002285714283</v>
      </c>
      <c r="F62" s="50">
        <f>D16</f>
        <v>213.37</v>
      </c>
      <c r="G62" s="51">
        <f>F62*$D$13</f>
        <v>15655.261714285714</v>
      </c>
    </row>
    <row r="63" spans="1:14" ht="15" x14ac:dyDescent="0.2">
      <c r="A63" s="9"/>
      <c r="B63" s="30" t="s">
        <v>37</v>
      </c>
      <c r="C63" s="35" t="s">
        <v>10</v>
      </c>
      <c r="D63" s="65"/>
      <c r="E63" s="64"/>
      <c r="F63" s="52">
        <f>$D$25</f>
        <v>0</v>
      </c>
      <c r="G63" s="53">
        <f>F63*$D$13</f>
        <v>0</v>
      </c>
    </row>
    <row r="64" spans="1:14" ht="15" x14ac:dyDescent="0.2">
      <c r="A64" s="9"/>
      <c r="B64" s="30" t="s">
        <v>2</v>
      </c>
      <c r="C64" s="35" t="s">
        <v>11</v>
      </c>
      <c r="D64" s="47">
        <f>(($D$12-16)*0.09)*(D62+D63)</f>
        <v>30.484350000000003</v>
      </c>
      <c r="E64" s="48">
        <f>D64*$D$13</f>
        <v>2236.6803085714287</v>
      </c>
      <c r="F64" s="52">
        <f>(($D$12-16)*0.09)*(F62+F63)</f>
        <v>28.804950000000002</v>
      </c>
      <c r="G64" s="53">
        <f>F64*$D$13</f>
        <v>2113.4603314285714</v>
      </c>
    </row>
    <row r="65" spans="1:7" ht="15" x14ac:dyDescent="0.2">
      <c r="A65" s="9"/>
      <c r="B65" s="30" t="s">
        <v>38</v>
      </c>
      <c r="C65" s="35" t="s">
        <v>12</v>
      </c>
      <c r="D65" s="47">
        <f>LOOKUP($D$18,Logistikpræmie!$A$5:$A$304,Logistikpræmie!$B$5:$B$304)</f>
        <v>9.4700000000000006</v>
      </c>
      <c r="E65" s="48">
        <f>D65*$D$13</f>
        <v>694.82742857142853</v>
      </c>
      <c r="F65" s="52">
        <f>LOOKUP($D$18,Logistikpræmie!$A$5:$A$304,Logistikpræmie!$B$5:$B$304)</f>
        <v>9.4700000000000006</v>
      </c>
      <c r="G65" s="53">
        <f>F65*$D$13</f>
        <v>694.82742857142853</v>
      </c>
    </row>
    <row r="66" spans="1:7" ht="15" x14ac:dyDescent="0.2">
      <c r="A66" s="9"/>
      <c r="B66" s="30" t="s">
        <v>0</v>
      </c>
      <c r="C66" s="35" t="s">
        <v>13</v>
      </c>
      <c r="D66" s="47">
        <f>($D$21-88)*5</f>
        <v>10.499999999999972</v>
      </c>
      <c r="E66" s="48">
        <f>D66*$D$13</f>
        <v>770.39999999999782</v>
      </c>
      <c r="F66" s="52">
        <f>($D$21-88)*5</f>
        <v>10.499999999999972</v>
      </c>
      <c r="G66" s="53">
        <f>F66*$D$13</f>
        <v>770.39999999999782</v>
      </c>
    </row>
    <row r="67" spans="1:7" ht="15" x14ac:dyDescent="0.2">
      <c r="A67" s="9"/>
      <c r="B67" s="30" t="s">
        <v>40</v>
      </c>
      <c r="C67" s="35" t="s">
        <v>14</v>
      </c>
      <c r="D67" s="47">
        <v>4.13</v>
      </c>
      <c r="E67" s="48">
        <f t="shared" ref="E67" si="0">D67*$D$13</f>
        <v>303.02399999999994</v>
      </c>
      <c r="F67" s="52">
        <v>4.13</v>
      </c>
      <c r="G67" s="53">
        <f t="shared" ref="G67" si="1">F67*$D$13</f>
        <v>303.02399999999994</v>
      </c>
    </row>
    <row r="68" spans="1:7" ht="15" x14ac:dyDescent="0.2">
      <c r="A68" s="9"/>
      <c r="B68" s="30" t="s">
        <v>41</v>
      </c>
      <c r="C68" s="35" t="s">
        <v>15</v>
      </c>
      <c r="D68" s="47">
        <v>1.1599999999999999</v>
      </c>
      <c r="E68" s="48">
        <f t="shared" ref="E68" si="2">D68*$D$13</f>
        <v>85.110857142857128</v>
      </c>
      <c r="F68" s="52">
        <v>1.1599999999999999</v>
      </c>
      <c r="G68" s="53">
        <f t="shared" ref="G68" si="3">F68*$D$13</f>
        <v>85.110857142857128</v>
      </c>
    </row>
    <row r="69" spans="1:7" ht="15" x14ac:dyDescent="0.2">
      <c r="A69" s="9"/>
      <c r="B69" s="30" t="s">
        <v>1</v>
      </c>
      <c r="C69" s="35" t="s">
        <v>44</v>
      </c>
      <c r="D69" s="47">
        <f>$D$22</f>
        <v>22.5</v>
      </c>
      <c r="E69" s="48">
        <f>D69*$D$13</f>
        <v>1650.8571428571427</v>
      </c>
      <c r="F69" s="52">
        <f>$D$22</f>
        <v>22.5</v>
      </c>
      <c r="G69" s="53">
        <f>F69*$D$13</f>
        <v>1650.8571428571427</v>
      </c>
    </row>
    <row r="70" spans="1:7" ht="15" x14ac:dyDescent="0.2">
      <c r="A70" s="9"/>
      <c r="B70" s="30" t="s">
        <v>30</v>
      </c>
      <c r="C70" s="35" t="s">
        <v>45</v>
      </c>
      <c r="D70" s="47">
        <f>-((100-$D$21)/100)*$D$19</f>
        <v>-1.0890000000000006</v>
      </c>
      <c r="E70" s="48">
        <f t="shared" ref="E70" si="4">D70*$D$13</f>
        <v>-79.901485714285755</v>
      </c>
      <c r="F70" s="61">
        <f>-((100-$D$21)/100)*$D$19</f>
        <v>-1.0890000000000006</v>
      </c>
      <c r="G70" s="53">
        <f t="shared" ref="G70:G71" si="5">F70*$D$13</f>
        <v>-79.901485714285755</v>
      </c>
    </row>
    <row r="71" spans="1:7" ht="15.75" thickBot="1" x14ac:dyDescent="0.25">
      <c r="A71" s="9"/>
      <c r="B71" s="30" t="s">
        <v>65</v>
      </c>
      <c r="C71" s="35" t="s">
        <v>45</v>
      </c>
      <c r="D71" s="47">
        <f ca="1">-$D$20</f>
        <v>0</v>
      </c>
      <c r="E71" s="48">
        <f t="shared" ref="E71" ca="1" si="6">D71*$D$13</f>
        <v>0</v>
      </c>
      <c r="F71" s="61">
        <f ca="1">-$D$20</f>
        <v>0</v>
      </c>
      <c r="G71" s="53">
        <f t="shared" ca="1" si="5"/>
        <v>0</v>
      </c>
    </row>
    <row r="72" spans="1:7" ht="16.5" thickBot="1" x14ac:dyDescent="0.3">
      <c r="A72" s="9"/>
      <c r="B72" s="12" t="s">
        <v>6</v>
      </c>
      <c r="C72" s="28"/>
      <c r="D72" s="60">
        <f t="shared" ref="D72:G72" ca="1" si="7">SUM(D62:D71)</f>
        <v>302.96535000000006</v>
      </c>
      <c r="E72" s="49">
        <f t="shared" ca="1" si="7"/>
        <v>22229.000537142849</v>
      </c>
      <c r="F72" s="55">
        <f t="shared" ca="1" si="7"/>
        <v>288.84595000000002</v>
      </c>
      <c r="G72" s="54">
        <f t="shared" ca="1" si="7"/>
        <v>21193.039988571425</v>
      </c>
    </row>
    <row r="73" spans="1:7" ht="15.75" x14ac:dyDescent="0.25">
      <c r="A73" s="9"/>
      <c r="B73" s="8"/>
      <c r="C73" s="29"/>
      <c r="D73" s="19"/>
      <c r="E73" s="3"/>
      <c r="F73" s="19"/>
      <c r="G73" s="3"/>
    </row>
    <row r="74" spans="1:7" ht="16.5" thickBot="1" x14ac:dyDescent="0.3">
      <c r="A74" s="9"/>
      <c r="B74" s="8"/>
      <c r="C74" s="29"/>
      <c r="D74" s="19"/>
      <c r="E74" s="3"/>
      <c r="F74" s="19"/>
      <c r="G74" s="3"/>
    </row>
    <row r="75" spans="1:7" ht="36.75" customHeight="1" thickBot="1" x14ac:dyDescent="0.4">
      <c r="B75" s="32" t="s">
        <v>72</v>
      </c>
      <c r="D75" s="95" t="s">
        <v>79</v>
      </c>
      <c r="E75" s="87"/>
      <c r="F75" s="96" t="s">
        <v>80</v>
      </c>
      <c r="G75" s="88"/>
    </row>
    <row r="76" spans="1:7" ht="16.5" thickBot="1" x14ac:dyDescent="0.3">
      <c r="A76" s="9"/>
      <c r="B76" s="9"/>
      <c r="C76" s="9"/>
      <c r="D76" s="43" t="s">
        <v>8</v>
      </c>
      <c r="E76" s="44" t="s">
        <v>22</v>
      </c>
      <c r="F76" s="36" t="s">
        <v>8</v>
      </c>
      <c r="G76" s="37" t="s">
        <v>22</v>
      </c>
    </row>
    <row r="77" spans="1:7" ht="15" x14ac:dyDescent="0.2">
      <c r="A77" s="9"/>
      <c r="B77" s="33" t="s">
        <v>73</v>
      </c>
      <c r="C77" s="34"/>
      <c r="D77" s="45">
        <f>D31</f>
        <v>22.35</v>
      </c>
      <c r="E77" s="46">
        <f>D77*$D$13</f>
        <v>1639.8514285714286</v>
      </c>
      <c r="F77" s="50">
        <f>D31</f>
        <v>22.35</v>
      </c>
      <c r="G77" s="51">
        <f>F77*$D$13</f>
        <v>1639.8514285714286</v>
      </c>
    </row>
    <row r="78" spans="1:7" ht="15.75" thickBot="1" x14ac:dyDescent="0.25">
      <c r="A78" s="9"/>
      <c r="B78" s="30" t="s">
        <v>2</v>
      </c>
      <c r="C78" s="35" t="s">
        <v>11</v>
      </c>
      <c r="D78" s="47">
        <f>(($D$12-16)*0.09)*(D77)</f>
        <v>3.0172500000000002</v>
      </c>
      <c r="E78" s="48">
        <f>D78*$D$13</f>
        <v>221.37994285714285</v>
      </c>
      <c r="F78" s="52">
        <f>(($D$12-16)*0.09)*(F77)</f>
        <v>3.0172500000000002</v>
      </c>
      <c r="G78" s="53">
        <f>F78*$D$13</f>
        <v>221.37994285714285</v>
      </c>
    </row>
    <row r="79" spans="1:7" ht="16.5" thickBot="1" x14ac:dyDescent="0.3">
      <c r="A79" s="9"/>
      <c r="B79" s="12" t="s">
        <v>6</v>
      </c>
      <c r="C79" s="28"/>
      <c r="D79" s="60">
        <f>SUM(D77:D78)</f>
        <v>25.367250000000002</v>
      </c>
      <c r="E79" s="49">
        <f>SUM(E77:E78)</f>
        <v>1861.2313714285715</v>
      </c>
      <c r="F79" s="55">
        <f>SUM(F77:F78)</f>
        <v>25.367250000000002</v>
      </c>
      <c r="G79" s="54">
        <f>SUM(G77:G78)</f>
        <v>1861.2313714285715</v>
      </c>
    </row>
    <row r="80" spans="1:7" ht="15.75" x14ac:dyDescent="0.25">
      <c r="A80" s="9"/>
      <c r="B80" s="8"/>
      <c r="C80" s="29"/>
      <c r="D80" s="19"/>
      <c r="E80" s="3"/>
      <c r="F80" s="19"/>
      <c r="G80" s="3"/>
    </row>
    <row r="81" spans="1:7" ht="15.75" x14ac:dyDescent="0.25">
      <c r="A81" s="9"/>
      <c r="B81" s="8"/>
      <c r="C81" s="29"/>
      <c r="D81" s="19"/>
      <c r="E81" s="3"/>
      <c r="F81" s="19"/>
      <c r="G81" s="3"/>
    </row>
    <row r="82" spans="1:7" ht="24" thickBot="1" x14ac:dyDescent="0.4">
      <c r="A82" s="9"/>
      <c r="B82" s="32" t="s">
        <v>21</v>
      </c>
      <c r="C82" s="29"/>
      <c r="D82" s="19"/>
      <c r="E82" s="68"/>
      <c r="F82" s="19"/>
      <c r="G82" s="68"/>
    </row>
    <row r="83" spans="1:7" ht="24" thickBot="1" x14ac:dyDescent="0.4">
      <c r="A83" s="9"/>
      <c r="B83" s="91" t="s">
        <v>78</v>
      </c>
      <c r="C83" s="29"/>
      <c r="D83" s="19"/>
      <c r="E83" s="94" t="s">
        <v>22</v>
      </c>
      <c r="F83" s="19"/>
      <c r="G83" s="90" t="s">
        <v>22</v>
      </c>
    </row>
    <row r="84" spans="1:7" ht="16.5" thickBot="1" x14ac:dyDescent="0.3">
      <c r="A84" s="9"/>
      <c r="B84" s="8" t="s">
        <v>74</v>
      </c>
      <c r="C84" s="29"/>
      <c r="D84" s="19"/>
      <c r="E84" s="49">
        <f ca="1">E72+E79</f>
        <v>24090.231908571419</v>
      </c>
      <c r="F84" s="19"/>
      <c r="G84" s="89">
        <f ca="1">G72+G79</f>
        <v>23054.271359999995</v>
      </c>
    </row>
    <row r="85" spans="1:7" ht="16.5" thickBot="1" x14ac:dyDescent="0.3">
      <c r="A85" s="9"/>
      <c r="B85" s="8"/>
      <c r="C85" s="29"/>
      <c r="D85" s="19"/>
      <c r="E85" s="3"/>
      <c r="F85" s="19"/>
      <c r="G85" s="3"/>
    </row>
    <row r="86" spans="1:7" ht="15.75" x14ac:dyDescent="0.25">
      <c r="A86" s="9"/>
      <c r="B86" s="56" t="s">
        <v>84</v>
      </c>
      <c r="C86" s="57"/>
      <c r="D86" s="10"/>
      <c r="E86" s="58"/>
      <c r="F86" s="10"/>
      <c r="G86" s="58"/>
    </row>
    <row r="87" spans="1:7" ht="16.5" thickBot="1" x14ac:dyDescent="0.3">
      <c r="A87" s="9"/>
      <c r="B87" s="70" t="s">
        <v>85</v>
      </c>
      <c r="C87" s="29"/>
      <c r="D87" s="92"/>
      <c r="E87" s="93">
        <f>8922+5560</f>
        <v>14482</v>
      </c>
      <c r="F87" s="92"/>
      <c r="G87" s="93">
        <f>8922+5560</f>
        <v>14482</v>
      </c>
    </row>
    <row r="88" spans="1:7" ht="16.5" thickBot="1" x14ac:dyDescent="0.3">
      <c r="A88" s="9"/>
      <c r="B88" s="59" t="s">
        <v>77</v>
      </c>
      <c r="C88" s="28"/>
      <c r="D88" s="11"/>
      <c r="E88" s="49">
        <f ca="1">E84-E87</f>
        <v>9608.2319085714189</v>
      </c>
      <c r="F88" s="11"/>
      <c r="G88" s="54">
        <f ca="1">G84-G87</f>
        <v>8572.2713599999952</v>
      </c>
    </row>
    <row r="89" spans="1:7" ht="15.75" x14ac:dyDescent="0.25">
      <c r="A89" s="9"/>
      <c r="B89" s="8"/>
      <c r="C89" s="29"/>
      <c r="D89" s="19"/>
      <c r="E89" s="3"/>
      <c r="F89" s="19"/>
      <c r="G89" s="3"/>
    </row>
    <row r="90" spans="1:7" ht="15.75" x14ac:dyDescent="0.25">
      <c r="A90" s="9"/>
      <c r="B90" s="8"/>
      <c r="C90" s="29"/>
      <c r="D90" s="19"/>
      <c r="E90" s="3"/>
      <c r="F90" s="19"/>
      <c r="G90" s="3"/>
    </row>
    <row r="91" spans="1:7" ht="15.75" x14ac:dyDescent="0.25">
      <c r="A91" s="9"/>
      <c r="B91" s="8"/>
      <c r="C91" s="29"/>
      <c r="D91" s="19"/>
      <c r="E91" s="3"/>
      <c r="F91" s="19"/>
      <c r="G91" s="3"/>
    </row>
    <row r="92" spans="1:7" ht="15.75" x14ac:dyDescent="0.25">
      <c r="A92" s="9"/>
      <c r="B92" s="8"/>
      <c r="C92" s="29"/>
      <c r="D92" s="19"/>
      <c r="E92" s="3"/>
      <c r="F92" s="19"/>
      <c r="G92" s="3"/>
    </row>
    <row r="93" spans="1:7" ht="15.75" x14ac:dyDescent="0.25">
      <c r="A93" s="9"/>
      <c r="B93" s="8"/>
      <c r="C93" s="29"/>
      <c r="D93" s="19"/>
      <c r="E93" s="3"/>
      <c r="F93" s="19"/>
      <c r="G93" s="3"/>
    </row>
    <row r="94" spans="1:7" ht="24" thickBot="1" x14ac:dyDescent="0.4">
      <c r="A94" s="9"/>
      <c r="B94" s="32" t="s">
        <v>21</v>
      </c>
      <c r="C94" s="29"/>
      <c r="D94" s="19"/>
      <c r="E94" s="68"/>
      <c r="F94" s="19"/>
      <c r="G94" s="68"/>
    </row>
    <row r="95" spans="1:7" ht="24" thickBot="1" x14ac:dyDescent="0.4">
      <c r="A95" s="9"/>
      <c r="B95" s="91" t="s">
        <v>81</v>
      </c>
      <c r="C95" s="29"/>
      <c r="D95" s="19"/>
      <c r="E95" s="94" t="s">
        <v>22</v>
      </c>
      <c r="F95" s="19"/>
      <c r="G95" s="90" t="s">
        <v>22</v>
      </c>
    </row>
    <row r="96" spans="1:7" ht="16.5" thickBot="1" x14ac:dyDescent="0.3">
      <c r="A96" s="9"/>
      <c r="B96" s="8" t="s">
        <v>82</v>
      </c>
      <c r="C96" s="29"/>
      <c r="D96" s="19"/>
      <c r="E96" s="49">
        <f ca="1">E72</f>
        <v>22229.000537142849</v>
      </c>
      <c r="F96" s="19"/>
      <c r="G96" s="89">
        <f ca="1">G72</f>
        <v>21193.039988571425</v>
      </c>
    </row>
    <row r="97" spans="1:7" ht="16.5" thickBot="1" x14ac:dyDescent="0.3">
      <c r="A97" s="9"/>
      <c r="B97" s="8"/>
      <c r="C97" s="29"/>
      <c r="D97" s="19"/>
      <c r="E97" s="3"/>
      <c r="F97" s="19"/>
      <c r="G97" s="3"/>
    </row>
    <row r="98" spans="1:7" ht="15.75" x14ac:dyDescent="0.25">
      <c r="A98" s="9"/>
      <c r="B98" s="56" t="s">
        <v>76</v>
      </c>
      <c r="C98" s="57"/>
      <c r="D98" s="10"/>
      <c r="E98" s="58"/>
      <c r="F98" s="10"/>
      <c r="G98" s="58"/>
    </row>
    <row r="99" spans="1:7" ht="16.5" thickBot="1" x14ac:dyDescent="0.3">
      <c r="A99" s="9"/>
      <c r="B99" s="70" t="s">
        <v>75</v>
      </c>
      <c r="C99" s="29"/>
      <c r="D99" s="92"/>
      <c r="E99" s="93">
        <f>8922+5560</f>
        <v>14482</v>
      </c>
      <c r="F99" s="92"/>
      <c r="G99" s="93">
        <f>8922+5560</f>
        <v>14482</v>
      </c>
    </row>
    <row r="100" spans="1:7" ht="16.5" thickBot="1" x14ac:dyDescent="0.3">
      <c r="A100" s="9"/>
      <c r="B100" s="59" t="s">
        <v>86</v>
      </c>
      <c r="C100" s="28"/>
      <c r="D100" s="11"/>
      <c r="E100" s="49">
        <f ca="1">E96-E99</f>
        <v>7747.0005371428488</v>
      </c>
      <c r="F100" s="11"/>
      <c r="G100" s="54">
        <f ca="1">G96-G99</f>
        <v>6711.0399885714251</v>
      </c>
    </row>
    <row r="101" spans="1:7" ht="15.75" x14ac:dyDescent="0.25">
      <c r="A101" s="9"/>
      <c r="B101" s="8"/>
      <c r="C101" s="29"/>
      <c r="D101" s="19"/>
      <c r="E101" s="3"/>
      <c r="F101" s="19"/>
      <c r="G101" s="3"/>
    </row>
    <row r="102" spans="1:7" ht="15.75" x14ac:dyDescent="0.25">
      <c r="A102" s="9"/>
      <c r="B102" s="8"/>
      <c r="C102" s="29"/>
      <c r="D102" s="19"/>
      <c r="E102" s="3"/>
      <c r="F102" s="19"/>
      <c r="G102" s="3"/>
    </row>
    <row r="103" spans="1:7" s="26" customFormat="1" ht="15" x14ac:dyDescent="0.2">
      <c r="B103" s="27" t="s">
        <v>43</v>
      </c>
      <c r="C103" s="27"/>
      <c r="D103" s="27"/>
      <c r="E103" s="27"/>
      <c r="F103" s="27"/>
    </row>
    <row r="104" spans="1:7" s="26" customFormat="1" ht="7.9" customHeight="1" x14ac:dyDescent="0.2">
      <c r="B104" s="27"/>
      <c r="C104" s="27"/>
      <c r="D104" s="27"/>
      <c r="E104" s="27"/>
      <c r="F104" s="27"/>
    </row>
    <row r="105" spans="1:7" s="26" customFormat="1" ht="15" x14ac:dyDescent="0.2">
      <c r="B105" s="27" t="s">
        <v>60</v>
      </c>
      <c r="C105" s="27"/>
      <c r="D105" s="27"/>
      <c r="E105" s="27"/>
      <c r="F105" s="27"/>
    </row>
    <row r="106" spans="1:7" s="26" customFormat="1" ht="7.9" customHeight="1" x14ac:dyDescent="0.2">
      <c r="B106" s="27"/>
      <c r="C106" s="27"/>
      <c r="D106" s="27"/>
      <c r="E106" s="27"/>
      <c r="F106" s="27"/>
    </row>
    <row r="107" spans="1:7" s="26" customFormat="1" ht="15" x14ac:dyDescent="0.2">
      <c r="B107" s="27" t="s">
        <v>42</v>
      </c>
      <c r="C107" s="27"/>
      <c r="D107" s="27"/>
      <c r="E107" s="27"/>
      <c r="F107" s="27"/>
    </row>
    <row r="108" spans="1:7" s="26" customFormat="1" ht="7.9" customHeight="1" x14ac:dyDescent="0.2">
      <c r="B108" s="27"/>
      <c r="C108" s="27"/>
      <c r="D108" s="27"/>
      <c r="E108" s="27"/>
      <c r="F108" s="27"/>
    </row>
    <row r="109" spans="1:7" s="26" customFormat="1" ht="15" x14ac:dyDescent="0.2">
      <c r="B109" s="27" t="s">
        <v>61</v>
      </c>
      <c r="C109" s="27"/>
      <c r="D109" s="27"/>
      <c r="E109" s="27"/>
      <c r="F109" s="27"/>
    </row>
    <row r="110" spans="1:7" s="26" customFormat="1" ht="7.9" customHeight="1" x14ac:dyDescent="0.2">
      <c r="B110" s="27"/>
      <c r="C110" s="27"/>
      <c r="D110" s="27"/>
      <c r="E110" s="27"/>
      <c r="F110" s="27"/>
    </row>
    <row r="111" spans="1:7" s="26" customFormat="1" ht="15" x14ac:dyDescent="0.2">
      <c r="B111" s="27" t="s">
        <v>62</v>
      </c>
      <c r="C111" s="27"/>
      <c r="D111" s="27"/>
      <c r="E111" s="27"/>
      <c r="F111" s="27"/>
    </row>
    <row r="112" spans="1:7" s="26" customFormat="1" ht="7.9" customHeight="1" x14ac:dyDescent="0.2">
      <c r="B112" s="27"/>
      <c r="C112" s="27"/>
      <c r="D112" s="27"/>
      <c r="E112" s="27"/>
      <c r="F112" s="27"/>
    </row>
    <row r="113" spans="2:6" s="26" customFormat="1" ht="15" x14ac:dyDescent="0.2">
      <c r="B113" s="27" t="s">
        <v>46</v>
      </c>
      <c r="C113" s="27"/>
      <c r="D113" s="27"/>
      <c r="E113" s="27"/>
      <c r="F113" s="27"/>
    </row>
    <row r="114" spans="2:6" s="26" customFormat="1" ht="7.9" customHeight="1" x14ac:dyDescent="0.2">
      <c r="B114" s="27"/>
      <c r="C114" s="27"/>
      <c r="D114" s="27"/>
      <c r="E114" s="27"/>
      <c r="F114" s="27"/>
    </row>
    <row r="115" spans="2:6" s="26" customFormat="1" ht="15" x14ac:dyDescent="0.2">
      <c r="B115" s="27" t="s">
        <v>47</v>
      </c>
      <c r="C115" s="27"/>
      <c r="D115" s="27"/>
      <c r="E115" s="27"/>
      <c r="F115" s="27"/>
    </row>
    <row r="116" spans="2:6" s="26" customFormat="1" ht="7.9" customHeight="1" x14ac:dyDescent="0.2">
      <c r="B116" s="27"/>
      <c r="C116" s="27"/>
      <c r="D116" s="27"/>
      <c r="E116" s="27"/>
      <c r="F116" s="27"/>
    </row>
    <row r="117" spans="2:6" s="26" customFormat="1" ht="15" x14ac:dyDescent="0.2">
      <c r="B117" s="27" t="s">
        <v>63</v>
      </c>
      <c r="C117" s="27"/>
      <c r="D117" s="27"/>
      <c r="E117" s="27"/>
      <c r="F117" s="27"/>
    </row>
    <row r="118" spans="2:6" s="26" customFormat="1" ht="7.9" customHeight="1" x14ac:dyDescent="0.2">
      <c r="B118" s="27"/>
      <c r="C118" s="27"/>
      <c r="D118" s="27"/>
      <c r="E118" s="27"/>
      <c r="F118" s="27"/>
    </row>
    <row r="119" spans="2:6" s="26" customFormat="1" ht="15" x14ac:dyDescent="0.2">
      <c r="B119" s="27" t="s">
        <v>64</v>
      </c>
      <c r="C119" s="27"/>
      <c r="D119" s="27"/>
      <c r="E119" s="27"/>
      <c r="F119" s="27"/>
    </row>
    <row r="120" spans="2:6" s="26" customFormat="1" ht="7.9" customHeight="1" x14ac:dyDescent="0.2">
      <c r="B120" s="27"/>
      <c r="C120" s="27"/>
      <c r="D120" s="27"/>
      <c r="E120" s="27"/>
      <c r="F120" s="27"/>
    </row>
  </sheetData>
  <mergeCells count="5">
    <mergeCell ref="D75:E75"/>
    <mergeCell ref="F75:G75"/>
    <mergeCell ref="J5:K5"/>
    <mergeCell ref="D60:E60"/>
    <mergeCell ref="F60:G60"/>
  </mergeCells>
  <phoneticPr fontId="3" type="noConversion"/>
  <pageMargins left="0.35433070866141736" right="0.23622047244094491" top="0.55118110236220474" bottom="0.55118110236220474" header="0.51181102362204722" footer="0.51181102362204722"/>
  <pageSetup paperSize="9" scale="7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4"/>
  <sheetViews>
    <sheetView workbookViewId="0">
      <selection activeCell="G8" sqref="G8"/>
    </sheetView>
  </sheetViews>
  <sheetFormatPr defaultRowHeight="12.75" x14ac:dyDescent="0.2"/>
  <cols>
    <col min="1" max="1" width="12.7109375" style="31" customWidth="1"/>
    <col min="2" max="2" width="12.7109375" customWidth="1"/>
    <col min="3" max="3" width="6.7109375" customWidth="1"/>
    <col min="4" max="4" width="12.7109375" style="31" customWidth="1"/>
    <col min="5" max="5" width="12.7109375" customWidth="1"/>
    <col min="8" max="8" width="9.5703125" bestFit="1" customWidth="1"/>
  </cols>
  <sheetData>
    <row r="1" spans="1:7" ht="15.75" x14ac:dyDescent="0.25">
      <c r="A1" s="38" t="s">
        <v>53</v>
      </c>
      <c r="D1" s="38"/>
    </row>
    <row r="2" spans="1:7" ht="15.75" x14ac:dyDescent="0.25">
      <c r="A2" s="38"/>
      <c r="D2" s="38"/>
    </row>
    <row r="3" spans="1:7" x14ac:dyDescent="0.2">
      <c r="A3" s="77" t="s">
        <v>32</v>
      </c>
      <c r="B3" s="77"/>
      <c r="C3" s="78"/>
      <c r="D3" s="77" t="s">
        <v>54</v>
      </c>
      <c r="E3" s="77"/>
    </row>
    <row r="4" spans="1:7" x14ac:dyDescent="0.2">
      <c r="A4" s="79" t="s">
        <v>28</v>
      </c>
      <c r="B4" s="79" t="s">
        <v>29</v>
      </c>
      <c r="C4" s="78"/>
      <c r="D4" s="79" t="s">
        <v>28</v>
      </c>
      <c r="E4" s="79" t="s">
        <v>29</v>
      </c>
    </row>
    <row r="5" spans="1:7" x14ac:dyDescent="0.2">
      <c r="A5" s="80">
        <v>1</v>
      </c>
      <c r="B5" s="81">
        <v>11</v>
      </c>
      <c r="C5" s="78"/>
      <c r="D5" s="80">
        <v>1</v>
      </c>
      <c r="E5" s="82">
        <v>0</v>
      </c>
      <c r="G5" s="1"/>
    </row>
    <row r="6" spans="1:7" x14ac:dyDescent="0.2">
      <c r="A6" s="80">
        <v>2</v>
      </c>
      <c r="B6" s="81">
        <v>11.33</v>
      </c>
      <c r="C6" s="78"/>
      <c r="D6" s="80">
        <v>2</v>
      </c>
      <c r="E6" s="82">
        <v>0</v>
      </c>
    </row>
    <row r="7" spans="1:7" x14ac:dyDescent="0.2">
      <c r="A7" s="80">
        <v>3</v>
      </c>
      <c r="B7" s="81">
        <v>11.66</v>
      </c>
      <c r="C7" s="78"/>
      <c r="D7" s="80">
        <v>3</v>
      </c>
      <c r="E7" s="82">
        <v>0</v>
      </c>
    </row>
    <row r="8" spans="1:7" x14ac:dyDescent="0.2">
      <c r="A8" s="80">
        <v>4</v>
      </c>
      <c r="B8" s="81">
        <v>11.99</v>
      </c>
      <c r="C8" s="78"/>
      <c r="D8" s="80">
        <v>4</v>
      </c>
      <c r="E8" s="82">
        <v>0</v>
      </c>
    </row>
    <row r="9" spans="1:7" x14ac:dyDescent="0.2">
      <c r="A9" s="80">
        <v>5</v>
      </c>
      <c r="B9" s="81">
        <v>12.31</v>
      </c>
      <c r="C9" s="78"/>
      <c r="D9" s="80">
        <v>5</v>
      </c>
      <c r="E9" s="82">
        <v>0</v>
      </c>
    </row>
    <row r="10" spans="1:7" x14ac:dyDescent="0.2">
      <c r="A10" s="80">
        <v>6</v>
      </c>
      <c r="B10" s="81">
        <v>12.51</v>
      </c>
      <c r="C10" s="78"/>
      <c r="D10" s="80">
        <v>6</v>
      </c>
      <c r="E10" s="82">
        <v>0</v>
      </c>
    </row>
    <row r="11" spans="1:7" x14ac:dyDescent="0.2">
      <c r="A11" s="80">
        <v>7</v>
      </c>
      <c r="B11" s="81">
        <v>12.71</v>
      </c>
      <c r="C11" s="78"/>
      <c r="D11" s="80">
        <v>7</v>
      </c>
      <c r="E11" s="82">
        <v>0</v>
      </c>
    </row>
    <row r="12" spans="1:7" x14ac:dyDescent="0.2">
      <c r="A12" s="80">
        <v>8</v>
      </c>
      <c r="B12" s="81">
        <v>12.91</v>
      </c>
      <c r="C12" s="78"/>
      <c r="D12" s="80">
        <v>8</v>
      </c>
      <c r="E12" s="82">
        <v>0</v>
      </c>
    </row>
    <row r="13" spans="1:7" x14ac:dyDescent="0.2">
      <c r="A13" s="80">
        <v>9</v>
      </c>
      <c r="B13" s="81">
        <v>13.11</v>
      </c>
      <c r="C13" s="78"/>
      <c r="D13" s="80">
        <v>9</v>
      </c>
      <c r="E13" s="82">
        <v>0</v>
      </c>
    </row>
    <row r="14" spans="1:7" x14ac:dyDescent="0.2">
      <c r="A14" s="80">
        <v>10</v>
      </c>
      <c r="B14" s="81">
        <v>13.31</v>
      </c>
      <c r="C14" s="78"/>
      <c r="D14" s="80">
        <v>10</v>
      </c>
      <c r="E14" s="82">
        <v>0</v>
      </c>
    </row>
    <row r="15" spans="1:7" x14ac:dyDescent="0.2">
      <c r="A15" s="80">
        <v>11</v>
      </c>
      <c r="B15" s="81">
        <v>13.51</v>
      </c>
      <c r="C15" s="78"/>
      <c r="D15" s="80">
        <v>11</v>
      </c>
      <c r="E15" s="82">
        <v>0</v>
      </c>
    </row>
    <row r="16" spans="1:7" x14ac:dyDescent="0.2">
      <c r="A16" s="80">
        <v>12</v>
      </c>
      <c r="B16" s="81">
        <v>13.71</v>
      </c>
      <c r="C16" s="78"/>
      <c r="D16" s="80">
        <v>12</v>
      </c>
      <c r="E16" s="82">
        <v>0</v>
      </c>
    </row>
    <row r="17" spans="1:5" x14ac:dyDescent="0.2">
      <c r="A17" s="80">
        <v>13</v>
      </c>
      <c r="B17" s="81">
        <v>13.91</v>
      </c>
      <c r="C17" s="78"/>
      <c r="D17" s="80">
        <v>13</v>
      </c>
      <c r="E17" s="82">
        <v>0</v>
      </c>
    </row>
    <row r="18" spans="1:5" x14ac:dyDescent="0.2">
      <c r="A18" s="80">
        <v>14</v>
      </c>
      <c r="B18" s="81">
        <v>14.11</v>
      </c>
      <c r="C18" s="78"/>
      <c r="D18" s="80">
        <v>14</v>
      </c>
      <c r="E18" s="82">
        <v>0</v>
      </c>
    </row>
    <row r="19" spans="1:5" x14ac:dyDescent="0.2">
      <c r="A19" s="80">
        <v>15</v>
      </c>
      <c r="B19" s="81">
        <v>14.31</v>
      </c>
      <c r="C19" s="78"/>
      <c r="D19" s="80">
        <v>15</v>
      </c>
      <c r="E19" s="82">
        <v>0</v>
      </c>
    </row>
    <row r="20" spans="1:5" x14ac:dyDescent="0.2">
      <c r="A20" s="80">
        <v>16</v>
      </c>
      <c r="B20" s="81">
        <v>14.51</v>
      </c>
      <c r="C20" s="78"/>
      <c r="D20" s="80">
        <v>16</v>
      </c>
      <c r="E20" s="82">
        <v>0</v>
      </c>
    </row>
    <row r="21" spans="1:5" x14ac:dyDescent="0.2">
      <c r="A21" s="80">
        <v>17</v>
      </c>
      <c r="B21" s="81">
        <v>14.71</v>
      </c>
      <c r="C21" s="78"/>
      <c r="D21" s="80">
        <v>17</v>
      </c>
      <c r="E21" s="82">
        <v>0</v>
      </c>
    </row>
    <row r="22" spans="1:5" x14ac:dyDescent="0.2">
      <c r="A22" s="80">
        <v>18</v>
      </c>
      <c r="B22" s="81">
        <v>14.91</v>
      </c>
      <c r="C22" s="78"/>
      <c r="D22" s="80">
        <v>18</v>
      </c>
      <c r="E22" s="82">
        <v>0</v>
      </c>
    </row>
    <row r="23" spans="1:5" x14ac:dyDescent="0.2">
      <c r="A23" s="80">
        <v>19</v>
      </c>
      <c r="B23" s="81">
        <v>15.11</v>
      </c>
      <c r="C23" s="78"/>
      <c r="D23" s="80">
        <v>19</v>
      </c>
      <c r="E23" s="82">
        <v>0</v>
      </c>
    </row>
    <row r="24" spans="1:5" x14ac:dyDescent="0.2">
      <c r="A24" s="80">
        <v>20</v>
      </c>
      <c r="B24" s="81">
        <v>15.31</v>
      </c>
      <c r="C24" s="78"/>
      <c r="D24" s="80">
        <v>20</v>
      </c>
      <c r="E24" s="82">
        <v>0</v>
      </c>
    </row>
    <row r="25" spans="1:5" x14ac:dyDescent="0.2">
      <c r="A25" s="80">
        <v>21</v>
      </c>
      <c r="B25" s="81">
        <v>15.76</v>
      </c>
      <c r="C25" s="78"/>
      <c r="D25" s="80">
        <v>21</v>
      </c>
      <c r="E25" s="82">
        <v>0</v>
      </c>
    </row>
    <row r="26" spans="1:5" x14ac:dyDescent="0.2">
      <c r="A26" s="80">
        <v>22</v>
      </c>
      <c r="B26" s="81">
        <v>16.329999999999998</v>
      </c>
      <c r="C26" s="78"/>
      <c r="D26" s="80">
        <v>22</v>
      </c>
      <c r="E26" s="82">
        <v>0</v>
      </c>
    </row>
    <row r="27" spans="1:5" x14ac:dyDescent="0.2">
      <c r="A27" s="80">
        <v>23</v>
      </c>
      <c r="B27" s="81">
        <v>16.89</v>
      </c>
      <c r="C27" s="78"/>
      <c r="D27" s="80">
        <v>23</v>
      </c>
      <c r="E27" s="82">
        <v>0</v>
      </c>
    </row>
    <row r="28" spans="1:5" x14ac:dyDescent="0.2">
      <c r="A28" s="80">
        <v>24</v>
      </c>
      <c r="B28" s="81">
        <v>17.45</v>
      </c>
      <c r="C28" s="78"/>
      <c r="D28" s="80">
        <v>24</v>
      </c>
      <c r="E28" s="82">
        <v>0</v>
      </c>
    </row>
    <row r="29" spans="1:5" x14ac:dyDescent="0.2">
      <c r="A29" s="80">
        <v>25</v>
      </c>
      <c r="B29" s="81">
        <v>18.010000000000002</v>
      </c>
      <c r="C29" s="78"/>
      <c r="D29" s="80">
        <v>25</v>
      </c>
      <c r="E29" s="82">
        <v>0</v>
      </c>
    </row>
    <row r="30" spans="1:5" x14ac:dyDescent="0.2">
      <c r="A30" s="80">
        <v>26</v>
      </c>
      <c r="B30" s="81">
        <v>18.57</v>
      </c>
      <c r="C30" s="78"/>
      <c r="D30" s="80">
        <v>26</v>
      </c>
      <c r="E30" s="82">
        <v>0</v>
      </c>
    </row>
    <row r="31" spans="1:5" x14ac:dyDescent="0.2">
      <c r="A31" s="80">
        <v>27</v>
      </c>
      <c r="B31" s="81">
        <v>19.13</v>
      </c>
      <c r="C31" s="78"/>
      <c r="D31" s="80">
        <v>27</v>
      </c>
      <c r="E31" s="82">
        <v>0</v>
      </c>
    </row>
    <row r="32" spans="1:5" x14ac:dyDescent="0.2">
      <c r="A32" s="80">
        <v>28</v>
      </c>
      <c r="B32" s="81">
        <v>19.690000000000001</v>
      </c>
      <c r="C32" s="78"/>
      <c r="D32" s="80">
        <v>28</v>
      </c>
      <c r="E32" s="82">
        <v>0</v>
      </c>
    </row>
    <row r="33" spans="1:5" x14ac:dyDescent="0.2">
      <c r="A33" s="80">
        <v>29</v>
      </c>
      <c r="B33" s="81">
        <v>20.25</v>
      </c>
      <c r="C33" s="78"/>
      <c r="D33" s="80">
        <v>29</v>
      </c>
      <c r="E33" s="82">
        <v>0</v>
      </c>
    </row>
    <row r="34" spans="1:5" x14ac:dyDescent="0.2">
      <c r="A34" s="80">
        <v>30</v>
      </c>
      <c r="B34" s="81">
        <v>20.81</v>
      </c>
      <c r="C34" s="78"/>
      <c r="D34" s="80">
        <v>30</v>
      </c>
      <c r="E34" s="82">
        <v>0</v>
      </c>
    </row>
    <row r="35" spans="1:5" x14ac:dyDescent="0.2">
      <c r="A35" s="80">
        <v>31</v>
      </c>
      <c r="B35" s="81">
        <v>21.37</v>
      </c>
      <c r="C35" s="78"/>
      <c r="D35" s="80">
        <v>31</v>
      </c>
      <c r="E35" s="82">
        <v>0</v>
      </c>
    </row>
    <row r="36" spans="1:5" x14ac:dyDescent="0.2">
      <c r="A36" s="80">
        <v>32</v>
      </c>
      <c r="B36" s="81">
        <v>21.93</v>
      </c>
      <c r="C36" s="78"/>
      <c r="D36" s="80">
        <v>32</v>
      </c>
      <c r="E36" s="82">
        <v>0</v>
      </c>
    </row>
    <row r="37" spans="1:5" x14ac:dyDescent="0.2">
      <c r="A37" s="80">
        <v>33</v>
      </c>
      <c r="B37" s="81">
        <v>22.49</v>
      </c>
      <c r="C37" s="78"/>
      <c r="D37" s="80">
        <v>33</v>
      </c>
      <c r="E37" s="82">
        <v>0</v>
      </c>
    </row>
    <row r="38" spans="1:5" x14ac:dyDescent="0.2">
      <c r="A38" s="80">
        <v>34</v>
      </c>
      <c r="B38" s="81">
        <v>23.06</v>
      </c>
      <c r="C38" s="78"/>
      <c r="D38" s="80">
        <v>34</v>
      </c>
      <c r="E38" s="82">
        <v>0</v>
      </c>
    </row>
    <row r="39" spans="1:5" x14ac:dyDescent="0.2">
      <c r="A39" s="80">
        <v>35</v>
      </c>
      <c r="B39" s="81">
        <v>23.62</v>
      </c>
      <c r="C39" s="78"/>
      <c r="D39" s="80">
        <v>35</v>
      </c>
      <c r="E39" s="82">
        <v>0</v>
      </c>
    </row>
    <row r="40" spans="1:5" x14ac:dyDescent="0.2">
      <c r="A40" s="80">
        <v>36</v>
      </c>
      <c r="B40" s="81">
        <v>24.18</v>
      </c>
      <c r="C40" s="78"/>
      <c r="D40" s="80">
        <v>36</v>
      </c>
      <c r="E40" s="82">
        <v>0</v>
      </c>
    </row>
    <row r="41" spans="1:5" x14ac:dyDescent="0.2">
      <c r="A41" s="80">
        <v>37</v>
      </c>
      <c r="B41" s="81">
        <v>24.74</v>
      </c>
      <c r="C41" s="78"/>
      <c r="D41" s="80">
        <v>37</v>
      </c>
      <c r="E41" s="82">
        <v>0</v>
      </c>
    </row>
    <row r="42" spans="1:5" x14ac:dyDescent="0.2">
      <c r="A42" s="80">
        <v>38</v>
      </c>
      <c r="B42" s="81">
        <v>25.3</v>
      </c>
      <c r="C42" s="78"/>
      <c r="D42" s="80">
        <v>38</v>
      </c>
      <c r="E42" s="82">
        <v>0</v>
      </c>
    </row>
    <row r="43" spans="1:5" x14ac:dyDescent="0.2">
      <c r="A43" s="80">
        <v>39</v>
      </c>
      <c r="B43" s="81">
        <v>25.86</v>
      </c>
      <c r="C43" s="78"/>
      <c r="D43" s="80">
        <v>39</v>
      </c>
      <c r="E43" s="82">
        <v>0</v>
      </c>
    </row>
    <row r="44" spans="1:5" x14ac:dyDescent="0.2">
      <c r="A44" s="80">
        <v>40</v>
      </c>
      <c r="B44" s="81">
        <v>26.42</v>
      </c>
      <c r="C44" s="78"/>
      <c r="D44" s="80">
        <v>40</v>
      </c>
      <c r="E44" s="82">
        <v>0</v>
      </c>
    </row>
    <row r="45" spans="1:5" x14ac:dyDescent="0.2">
      <c r="A45" s="80">
        <v>41</v>
      </c>
      <c r="B45" s="81">
        <v>26.97</v>
      </c>
      <c r="C45" s="78"/>
      <c r="D45" s="80">
        <v>41</v>
      </c>
      <c r="E45" s="82">
        <v>0</v>
      </c>
    </row>
    <row r="46" spans="1:5" x14ac:dyDescent="0.2">
      <c r="A46" s="80">
        <v>42</v>
      </c>
      <c r="B46" s="81">
        <v>27.53</v>
      </c>
      <c r="C46" s="78"/>
      <c r="D46" s="80">
        <v>42</v>
      </c>
      <c r="E46" s="82">
        <v>0</v>
      </c>
    </row>
    <row r="47" spans="1:5" x14ac:dyDescent="0.2">
      <c r="A47" s="80">
        <v>43</v>
      </c>
      <c r="B47" s="81">
        <v>28.09</v>
      </c>
      <c r="C47" s="78"/>
      <c r="D47" s="80">
        <v>43</v>
      </c>
      <c r="E47" s="82">
        <v>0</v>
      </c>
    </row>
    <row r="48" spans="1:5" x14ac:dyDescent="0.2">
      <c r="A48" s="80">
        <v>44</v>
      </c>
      <c r="B48" s="81">
        <v>28.64</v>
      </c>
      <c r="C48" s="78"/>
      <c r="D48" s="80">
        <v>44</v>
      </c>
      <c r="E48" s="82">
        <v>0</v>
      </c>
    </row>
    <row r="49" spans="1:5" x14ac:dyDescent="0.2">
      <c r="A49" s="80">
        <v>45</v>
      </c>
      <c r="B49" s="81">
        <v>29.2</v>
      </c>
      <c r="C49" s="78"/>
      <c r="D49" s="80">
        <v>45</v>
      </c>
      <c r="E49" s="82">
        <v>0</v>
      </c>
    </row>
    <row r="50" spans="1:5" x14ac:dyDescent="0.2">
      <c r="A50" s="80">
        <v>46</v>
      </c>
      <c r="B50" s="81">
        <v>29.75</v>
      </c>
      <c r="C50" s="78"/>
      <c r="D50" s="80">
        <v>46</v>
      </c>
      <c r="E50" s="82">
        <v>0</v>
      </c>
    </row>
    <row r="51" spans="1:5" x14ac:dyDescent="0.2">
      <c r="A51" s="80">
        <v>47</v>
      </c>
      <c r="B51" s="81">
        <v>30.31</v>
      </c>
      <c r="C51" s="78"/>
      <c r="D51" s="80">
        <v>47</v>
      </c>
      <c r="E51" s="82">
        <v>0</v>
      </c>
    </row>
    <row r="52" spans="1:5" x14ac:dyDescent="0.2">
      <c r="A52" s="80">
        <v>48</v>
      </c>
      <c r="B52" s="81">
        <v>30.86</v>
      </c>
      <c r="C52" s="78"/>
      <c r="D52" s="80">
        <v>48</v>
      </c>
      <c r="E52" s="82">
        <v>0</v>
      </c>
    </row>
    <row r="53" spans="1:5" x14ac:dyDescent="0.2">
      <c r="A53" s="80">
        <v>49</v>
      </c>
      <c r="B53" s="81">
        <v>31.42</v>
      </c>
      <c r="C53" s="78"/>
      <c r="D53" s="80">
        <v>49</v>
      </c>
      <c r="E53" s="82">
        <v>0</v>
      </c>
    </row>
    <row r="54" spans="1:5" x14ac:dyDescent="0.2">
      <c r="A54" s="80">
        <v>50</v>
      </c>
      <c r="B54" s="81">
        <v>31.98</v>
      </c>
      <c r="C54" s="78"/>
      <c r="D54" s="80">
        <v>50</v>
      </c>
      <c r="E54" s="82">
        <v>0</v>
      </c>
    </row>
    <row r="55" spans="1:5" x14ac:dyDescent="0.2">
      <c r="A55" s="80">
        <v>51</v>
      </c>
      <c r="B55" s="81">
        <v>32.54</v>
      </c>
      <c r="C55" s="78"/>
      <c r="D55" s="80">
        <v>51</v>
      </c>
      <c r="E55" s="82">
        <v>0</v>
      </c>
    </row>
    <row r="56" spans="1:5" x14ac:dyDescent="0.2">
      <c r="A56" s="80">
        <v>52</v>
      </c>
      <c r="B56" s="81">
        <v>33.1</v>
      </c>
      <c r="C56" s="78"/>
      <c r="D56" s="80">
        <v>52</v>
      </c>
      <c r="E56" s="82">
        <v>0</v>
      </c>
    </row>
    <row r="57" spans="1:5" x14ac:dyDescent="0.2">
      <c r="A57" s="80">
        <v>53</v>
      </c>
      <c r="B57" s="81">
        <v>33.659999999999997</v>
      </c>
      <c r="C57" s="78"/>
      <c r="D57" s="80">
        <v>53</v>
      </c>
      <c r="E57" s="82">
        <v>0</v>
      </c>
    </row>
    <row r="58" spans="1:5" x14ac:dyDescent="0.2">
      <c r="A58" s="80">
        <v>54</v>
      </c>
      <c r="B58" s="81">
        <v>34.22</v>
      </c>
      <c r="C58" s="78"/>
      <c r="D58" s="80">
        <v>54</v>
      </c>
      <c r="E58" s="82">
        <v>0</v>
      </c>
    </row>
    <row r="59" spans="1:5" x14ac:dyDescent="0.2">
      <c r="A59" s="80">
        <v>55</v>
      </c>
      <c r="B59" s="81">
        <v>34.78</v>
      </c>
      <c r="C59" s="78"/>
      <c r="D59" s="80">
        <v>55</v>
      </c>
      <c r="E59" s="82">
        <v>0</v>
      </c>
    </row>
    <row r="60" spans="1:5" x14ac:dyDescent="0.2">
      <c r="A60" s="80">
        <v>56</v>
      </c>
      <c r="B60" s="81">
        <v>35.340000000000003</v>
      </c>
      <c r="C60" s="78"/>
      <c r="D60" s="80">
        <v>56</v>
      </c>
      <c r="E60" s="82">
        <v>0</v>
      </c>
    </row>
    <row r="61" spans="1:5" x14ac:dyDescent="0.2">
      <c r="A61" s="80">
        <v>57</v>
      </c>
      <c r="B61" s="81">
        <v>35.9</v>
      </c>
      <c r="C61" s="78"/>
      <c r="D61" s="80">
        <v>57</v>
      </c>
      <c r="E61" s="82">
        <v>0</v>
      </c>
    </row>
    <row r="62" spans="1:5" x14ac:dyDescent="0.2">
      <c r="A62" s="80">
        <v>58</v>
      </c>
      <c r="B62" s="81">
        <v>36.46</v>
      </c>
      <c r="C62" s="78"/>
      <c r="D62" s="80">
        <v>58</v>
      </c>
      <c r="E62" s="82">
        <v>0</v>
      </c>
    </row>
    <row r="63" spans="1:5" x14ac:dyDescent="0.2">
      <c r="A63" s="80">
        <v>59</v>
      </c>
      <c r="B63" s="81">
        <v>37.03</v>
      </c>
      <c r="C63" s="78"/>
      <c r="D63" s="80">
        <v>59</v>
      </c>
      <c r="E63" s="82">
        <v>0</v>
      </c>
    </row>
    <row r="64" spans="1:5" x14ac:dyDescent="0.2">
      <c r="A64" s="80">
        <v>60</v>
      </c>
      <c r="B64" s="81">
        <v>37.590000000000003</v>
      </c>
      <c r="C64" s="78"/>
      <c r="D64" s="80">
        <v>60</v>
      </c>
      <c r="E64" s="82">
        <v>0</v>
      </c>
    </row>
    <row r="65" spans="1:5" x14ac:dyDescent="0.2">
      <c r="A65" s="80">
        <v>61</v>
      </c>
      <c r="B65" s="81">
        <v>38.15</v>
      </c>
      <c r="C65" s="78"/>
      <c r="D65" s="80">
        <v>61</v>
      </c>
      <c r="E65" s="82">
        <v>0</v>
      </c>
    </row>
    <row r="66" spans="1:5" x14ac:dyDescent="0.2">
      <c r="A66" s="80">
        <v>62</v>
      </c>
      <c r="B66" s="81">
        <v>38.71</v>
      </c>
      <c r="C66" s="78"/>
      <c r="D66" s="80">
        <v>62</v>
      </c>
      <c r="E66" s="82">
        <v>0</v>
      </c>
    </row>
    <row r="67" spans="1:5" x14ac:dyDescent="0.2">
      <c r="A67" s="80">
        <v>63</v>
      </c>
      <c r="B67" s="81">
        <v>39.270000000000003</v>
      </c>
      <c r="C67" s="78"/>
      <c r="D67" s="80">
        <v>63</v>
      </c>
      <c r="E67" s="82">
        <v>0</v>
      </c>
    </row>
    <row r="68" spans="1:5" x14ac:dyDescent="0.2">
      <c r="A68" s="80">
        <v>64</v>
      </c>
      <c r="B68" s="81">
        <v>39.83</v>
      </c>
      <c r="C68" s="78"/>
      <c r="D68" s="80">
        <v>64</v>
      </c>
      <c r="E68" s="82">
        <v>0</v>
      </c>
    </row>
    <row r="69" spans="1:5" x14ac:dyDescent="0.2">
      <c r="A69" s="80">
        <v>65</v>
      </c>
      <c r="B69" s="81">
        <v>40.39</v>
      </c>
      <c r="C69" s="78"/>
      <c r="D69" s="80">
        <v>65</v>
      </c>
      <c r="E69" s="82">
        <v>0</v>
      </c>
    </row>
    <row r="70" spans="1:5" x14ac:dyDescent="0.2">
      <c r="A70" s="80">
        <v>66</v>
      </c>
      <c r="B70" s="81">
        <v>40.950000000000003</v>
      </c>
      <c r="C70" s="78"/>
      <c r="D70" s="80">
        <v>66</v>
      </c>
      <c r="E70" s="82">
        <v>0</v>
      </c>
    </row>
    <row r="71" spans="1:5" x14ac:dyDescent="0.2">
      <c r="A71" s="80">
        <v>67</v>
      </c>
      <c r="B71" s="81">
        <v>41.52</v>
      </c>
      <c r="C71" s="78"/>
      <c r="D71" s="80">
        <v>67</v>
      </c>
      <c r="E71" s="82">
        <v>0</v>
      </c>
    </row>
    <row r="72" spans="1:5" x14ac:dyDescent="0.2">
      <c r="A72" s="80">
        <v>68</v>
      </c>
      <c r="B72" s="81">
        <v>42.08</v>
      </c>
      <c r="C72" s="78"/>
      <c r="D72" s="80">
        <v>68</v>
      </c>
      <c r="E72" s="82">
        <v>0</v>
      </c>
    </row>
    <row r="73" spans="1:5" x14ac:dyDescent="0.2">
      <c r="A73" s="80">
        <v>69</v>
      </c>
      <c r="B73" s="81">
        <v>42.64</v>
      </c>
      <c r="C73" s="78"/>
      <c r="D73" s="80">
        <v>69</v>
      </c>
      <c r="E73" s="82">
        <v>0</v>
      </c>
    </row>
    <row r="74" spans="1:5" x14ac:dyDescent="0.2">
      <c r="A74" s="80">
        <v>70</v>
      </c>
      <c r="B74" s="81">
        <v>43.19</v>
      </c>
      <c r="C74" s="78"/>
      <c r="D74" s="80">
        <v>70</v>
      </c>
      <c r="E74" s="82">
        <v>0</v>
      </c>
    </row>
    <row r="75" spans="1:5" x14ac:dyDescent="0.2">
      <c r="A75" s="80">
        <v>71</v>
      </c>
      <c r="B75" s="81">
        <v>43.75</v>
      </c>
      <c r="C75" s="78"/>
      <c r="D75" s="80">
        <v>71</v>
      </c>
      <c r="E75" s="82">
        <v>0</v>
      </c>
    </row>
    <row r="76" spans="1:5" x14ac:dyDescent="0.2">
      <c r="A76" s="80">
        <v>72</v>
      </c>
      <c r="B76" s="81">
        <v>44.31</v>
      </c>
      <c r="C76" s="78"/>
      <c r="D76" s="80">
        <v>72</v>
      </c>
      <c r="E76" s="82">
        <v>0</v>
      </c>
    </row>
    <row r="77" spans="1:5" x14ac:dyDescent="0.2">
      <c r="A77" s="80">
        <v>73</v>
      </c>
      <c r="B77" s="81">
        <v>44.87</v>
      </c>
      <c r="C77" s="78"/>
      <c r="D77" s="80">
        <v>73</v>
      </c>
      <c r="E77" s="82">
        <v>0</v>
      </c>
    </row>
    <row r="78" spans="1:5" x14ac:dyDescent="0.2">
      <c r="A78" s="80">
        <v>74</v>
      </c>
      <c r="B78" s="81">
        <v>45.44</v>
      </c>
      <c r="C78" s="78"/>
      <c r="D78" s="80">
        <v>74</v>
      </c>
      <c r="E78" s="82">
        <v>0</v>
      </c>
    </row>
    <row r="79" spans="1:5" x14ac:dyDescent="0.2">
      <c r="A79" s="80">
        <v>75</v>
      </c>
      <c r="B79" s="81">
        <v>46</v>
      </c>
      <c r="C79" s="78"/>
      <c r="D79" s="80">
        <v>75</v>
      </c>
      <c r="E79" s="82">
        <v>0</v>
      </c>
    </row>
    <row r="80" spans="1:5" x14ac:dyDescent="0.2">
      <c r="A80" s="80">
        <v>76</v>
      </c>
      <c r="B80" s="81">
        <v>46.56</v>
      </c>
      <c r="C80" s="78"/>
      <c r="D80" s="80">
        <v>76</v>
      </c>
      <c r="E80" s="82">
        <v>0</v>
      </c>
    </row>
    <row r="81" spans="1:8" x14ac:dyDescent="0.2">
      <c r="A81" s="80">
        <v>77</v>
      </c>
      <c r="B81" s="81">
        <v>47.12</v>
      </c>
      <c r="C81" s="78"/>
      <c r="D81" s="80">
        <v>77</v>
      </c>
      <c r="E81" s="82">
        <v>0</v>
      </c>
    </row>
    <row r="82" spans="1:8" x14ac:dyDescent="0.2">
      <c r="A82" s="80">
        <v>78</v>
      </c>
      <c r="B82" s="81">
        <v>47.68</v>
      </c>
      <c r="C82" s="78"/>
      <c r="D82" s="80">
        <v>78</v>
      </c>
      <c r="E82" s="82">
        <v>0</v>
      </c>
    </row>
    <row r="83" spans="1:8" x14ac:dyDescent="0.2">
      <c r="A83" s="80">
        <v>79</v>
      </c>
      <c r="B83" s="81">
        <v>48.24</v>
      </c>
      <c r="C83" s="78"/>
      <c r="D83" s="80">
        <v>79</v>
      </c>
      <c r="E83" s="82">
        <v>0</v>
      </c>
    </row>
    <row r="84" spans="1:8" x14ac:dyDescent="0.2">
      <c r="A84" s="80">
        <v>80</v>
      </c>
      <c r="B84" s="81">
        <v>48.79</v>
      </c>
      <c r="C84" s="78"/>
      <c r="D84" s="80">
        <v>80</v>
      </c>
      <c r="E84" s="82">
        <v>0</v>
      </c>
    </row>
    <row r="85" spans="1:8" x14ac:dyDescent="0.2">
      <c r="A85" s="80">
        <v>81</v>
      </c>
      <c r="B85" s="81">
        <v>49.352813999999988</v>
      </c>
      <c r="C85" s="78"/>
      <c r="D85" s="80">
        <v>81</v>
      </c>
      <c r="E85" s="82">
        <v>0</v>
      </c>
      <c r="H85" s="84"/>
    </row>
    <row r="86" spans="1:8" x14ac:dyDescent="0.2">
      <c r="A86" s="80">
        <v>82</v>
      </c>
      <c r="B86" s="81">
        <v>49.907339999999998</v>
      </c>
      <c r="C86" s="78"/>
      <c r="D86" s="80">
        <v>82</v>
      </c>
      <c r="E86" s="82">
        <v>0</v>
      </c>
    </row>
    <row r="87" spans="1:8" x14ac:dyDescent="0.2">
      <c r="A87" s="80">
        <v>83</v>
      </c>
      <c r="B87" s="81">
        <v>50.472134999999994</v>
      </c>
      <c r="C87" s="78"/>
      <c r="D87" s="80">
        <v>83</v>
      </c>
      <c r="E87" s="82">
        <v>0</v>
      </c>
    </row>
    <row r="88" spans="1:8" x14ac:dyDescent="0.2">
      <c r="A88" s="80">
        <v>84</v>
      </c>
      <c r="B88" s="81">
        <v>51.026660999999997</v>
      </c>
      <c r="C88" s="78"/>
      <c r="D88" s="80">
        <v>84</v>
      </c>
      <c r="E88" s="82">
        <v>0</v>
      </c>
    </row>
    <row r="89" spans="1:8" x14ac:dyDescent="0.2">
      <c r="A89" s="80">
        <v>85</v>
      </c>
      <c r="B89" s="81">
        <v>51.591455999999994</v>
      </c>
      <c r="C89" s="78"/>
      <c r="D89" s="80">
        <v>85</v>
      </c>
      <c r="E89" s="82">
        <v>0</v>
      </c>
    </row>
    <row r="90" spans="1:8" x14ac:dyDescent="0.2">
      <c r="A90" s="80">
        <v>86</v>
      </c>
      <c r="B90" s="81">
        <v>52.156250999999997</v>
      </c>
      <c r="C90" s="78"/>
      <c r="D90" s="80">
        <v>86</v>
      </c>
      <c r="E90" s="82">
        <v>0</v>
      </c>
    </row>
    <row r="91" spans="1:8" x14ac:dyDescent="0.2">
      <c r="A91" s="80">
        <v>87</v>
      </c>
      <c r="B91" s="81">
        <v>52.710776999999993</v>
      </c>
      <c r="C91" s="78"/>
      <c r="D91" s="80">
        <v>87</v>
      </c>
      <c r="E91" s="82">
        <v>0</v>
      </c>
    </row>
    <row r="92" spans="1:8" x14ac:dyDescent="0.2">
      <c r="A92" s="80">
        <v>88</v>
      </c>
      <c r="B92" s="81">
        <v>53.27557199999999</v>
      </c>
      <c r="C92" s="78"/>
      <c r="D92" s="80">
        <v>88</v>
      </c>
      <c r="E92" s="82">
        <v>0</v>
      </c>
    </row>
    <row r="93" spans="1:8" x14ac:dyDescent="0.2">
      <c r="A93" s="80">
        <v>89</v>
      </c>
      <c r="B93" s="81">
        <v>53.830098</v>
      </c>
      <c r="C93" s="78"/>
      <c r="D93" s="80">
        <v>89</v>
      </c>
      <c r="E93" s="82">
        <v>0</v>
      </c>
    </row>
    <row r="94" spans="1:8" x14ac:dyDescent="0.2">
      <c r="A94" s="80">
        <v>90</v>
      </c>
      <c r="B94" s="81">
        <v>54.394892999999996</v>
      </c>
      <c r="C94" s="78"/>
      <c r="D94" s="80">
        <v>90</v>
      </c>
      <c r="E94" s="82">
        <v>0</v>
      </c>
    </row>
    <row r="95" spans="1:8" x14ac:dyDescent="0.2">
      <c r="A95" s="80">
        <v>91</v>
      </c>
      <c r="B95" s="81">
        <v>54.959687999999993</v>
      </c>
      <c r="C95" s="78"/>
      <c r="D95" s="80">
        <v>91</v>
      </c>
      <c r="E95" s="83">
        <v>0.56281399999998882</v>
      </c>
      <c r="G95" s="40"/>
    </row>
    <row r="96" spans="1:8" x14ac:dyDescent="0.2">
      <c r="A96" s="80">
        <v>92</v>
      </c>
      <c r="B96" s="81">
        <v>55.524482999999996</v>
      </c>
      <c r="C96" s="78"/>
      <c r="D96" s="80">
        <v>92</v>
      </c>
      <c r="E96" s="83">
        <v>1.1173399999999987</v>
      </c>
      <c r="G96" s="40"/>
    </row>
    <row r="97" spans="1:7" x14ac:dyDescent="0.2">
      <c r="A97" s="80">
        <v>93</v>
      </c>
      <c r="B97" s="81">
        <v>56.089277999999993</v>
      </c>
      <c r="C97" s="78"/>
      <c r="D97" s="80">
        <v>93</v>
      </c>
      <c r="E97" s="83">
        <v>1.6821349999999953</v>
      </c>
      <c r="G97" s="40"/>
    </row>
    <row r="98" spans="1:7" x14ac:dyDescent="0.2">
      <c r="A98" s="80">
        <v>94</v>
      </c>
      <c r="B98" s="81">
        <v>56.643803999999996</v>
      </c>
      <c r="C98" s="78"/>
      <c r="D98" s="80">
        <v>94</v>
      </c>
      <c r="E98" s="83">
        <v>2.236660999999998</v>
      </c>
      <c r="G98" s="40"/>
    </row>
    <row r="99" spans="1:7" x14ac:dyDescent="0.2">
      <c r="A99" s="80">
        <v>95</v>
      </c>
      <c r="B99" s="81">
        <v>57.208598999999992</v>
      </c>
      <c r="C99" s="78"/>
      <c r="D99" s="80">
        <v>95</v>
      </c>
      <c r="E99" s="83">
        <v>2.8014559999999946</v>
      </c>
      <c r="G99" s="40"/>
    </row>
    <row r="100" spans="1:7" x14ac:dyDescent="0.2">
      <c r="A100" s="80">
        <v>96</v>
      </c>
      <c r="B100" s="81">
        <v>57.773393999999996</v>
      </c>
      <c r="C100" s="78"/>
      <c r="D100" s="80">
        <v>96</v>
      </c>
      <c r="E100" s="83">
        <v>3.3662509999999983</v>
      </c>
      <c r="G100" s="40"/>
    </row>
    <row r="101" spans="1:7" x14ac:dyDescent="0.2">
      <c r="A101" s="80">
        <v>97</v>
      </c>
      <c r="B101" s="81">
        <v>58.338189</v>
      </c>
      <c r="C101" s="78"/>
      <c r="D101" s="80">
        <v>97</v>
      </c>
      <c r="E101" s="83">
        <v>3.920776999999994</v>
      </c>
      <c r="G101" s="40"/>
    </row>
    <row r="102" spans="1:7" x14ac:dyDescent="0.2">
      <c r="A102" s="80">
        <v>98</v>
      </c>
      <c r="B102" s="81">
        <v>58.902983999999996</v>
      </c>
      <c r="C102" s="78"/>
      <c r="D102" s="80">
        <v>98</v>
      </c>
      <c r="E102" s="83">
        <v>4.4855719999999906</v>
      </c>
      <c r="G102" s="40"/>
    </row>
    <row r="103" spans="1:7" x14ac:dyDescent="0.2">
      <c r="A103" s="80">
        <v>99</v>
      </c>
      <c r="B103" s="81">
        <v>59.467778999999993</v>
      </c>
      <c r="C103" s="78"/>
      <c r="D103" s="80">
        <v>99</v>
      </c>
      <c r="E103" s="83">
        <v>5.0400980000000004</v>
      </c>
      <c r="G103" s="40"/>
    </row>
    <row r="104" spans="1:7" x14ac:dyDescent="0.2">
      <c r="A104" s="80">
        <v>100</v>
      </c>
      <c r="B104" s="81">
        <v>60.022304999999989</v>
      </c>
      <c r="C104" s="78"/>
      <c r="D104" s="80">
        <v>100</v>
      </c>
      <c r="E104" s="83">
        <v>5.604892999999997</v>
      </c>
      <c r="G104" s="40"/>
    </row>
    <row r="105" spans="1:7" x14ac:dyDescent="0.2">
      <c r="A105" s="80">
        <v>101</v>
      </c>
      <c r="B105" s="81">
        <v>60.576830999999991</v>
      </c>
      <c r="C105" s="78"/>
      <c r="D105" s="80">
        <v>101</v>
      </c>
      <c r="E105" s="83">
        <v>6.1696879999999936</v>
      </c>
      <c r="G105" s="40"/>
    </row>
    <row r="106" spans="1:7" x14ac:dyDescent="0.2">
      <c r="A106" s="80">
        <v>102</v>
      </c>
      <c r="B106" s="81">
        <v>61.141625999999995</v>
      </c>
      <c r="C106" s="78"/>
      <c r="D106" s="80">
        <v>102</v>
      </c>
      <c r="E106" s="83">
        <v>6.7344829999999973</v>
      </c>
      <c r="G106" s="40"/>
    </row>
    <row r="107" spans="1:7" x14ac:dyDescent="0.2">
      <c r="A107" s="80">
        <v>103</v>
      </c>
      <c r="B107" s="81">
        <v>61.696151999999991</v>
      </c>
      <c r="C107" s="78"/>
      <c r="D107" s="80">
        <v>103</v>
      </c>
      <c r="E107" s="83">
        <v>7.2992779999999939</v>
      </c>
      <c r="G107" s="40"/>
    </row>
    <row r="108" spans="1:7" x14ac:dyDescent="0.2">
      <c r="A108" s="80">
        <v>104</v>
      </c>
      <c r="B108" s="81">
        <v>62.260946999999987</v>
      </c>
      <c r="C108" s="78"/>
      <c r="D108" s="80">
        <v>104</v>
      </c>
      <c r="E108" s="83">
        <v>7.8538039999999967</v>
      </c>
      <c r="G108" s="40"/>
    </row>
    <row r="109" spans="1:7" x14ac:dyDescent="0.2">
      <c r="A109" s="80">
        <v>105</v>
      </c>
      <c r="B109" s="81">
        <v>62.815472999999997</v>
      </c>
      <c r="C109" s="78"/>
      <c r="D109" s="80">
        <v>105</v>
      </c>
      <c r="E109" s="83">
        <v>8.4185989999999933</v>
      </c>
      <c r="G109" s="40"/>
    </row>
    <row r="110" spans="1:7" x14ac:dyDescent="0.2">
      <c r="A110" s="80">
        <v>106</v>
      </c>
      <c r="B110" s="81">
        <v>63.380267999999994</v>
      </c>
      <c r="C110" s="78"/>
      <c r="D110" s="80">
        <v>106</v>
      </c>
      <c r="E110" s="83">
        <v>8.983393999999997</v>
      </c>
      <c r="G110" s="40"/>
    </row>
    <row r="111" spans="1:7" x14ac:dyDescent="0.2">
      <c r="A111" s="80">
        <v>107</v>
      </c>
      <c r="B111" s="81">
        <v>63.934793999999997</v>
      </c>
      <c r="C111" s="78"/>
      <c r="D111" s="80">
        <v>107</v>
      </c>
      <c r="E111" s="83">
        <v>9.5481890000000007</v>
      </c>
      <c r="G111" s="40"/>
    </row>
    <row r="112" spans="1:7" x14ac:dyDescent="0.2">
      <c r="A112" s="80">
        <v>108</v>
      </c>
      <c r="B112" s="81">
        <v>64.499589</v>
      </c>
      <c r="C112" s="78"/>
      <c r="D112" s="80">
        <v>108</v>
      </c>
      <c r="E112" s="83">
        <v>10.112983999999997</v>
      </c>
      <c r="G112" s="40"/>
    </row>
    <row r="113" spans="1:7" x14ac:dyDescent="0.2">
      <c r="A113" s="80">
        <v>109</v>
      </c>
      <c r="B113" s="81">
        <v>65.054114999999996</v>
      </c>
      <c r="C113" s="78"/>
      <c r="D113" s="80">
        <v>109</v>
      </c>
      <c r="E113" s="83">
        <v>10.677778999999994</v>
      </c>
      <c r="G113" s="40"/>
    </row>
    <row r="114" spans="1:7" x14ac:dyDescent="0.2">
      <c r="A114" s="80">
        <v>110</v>
      </c>
      <c r="B114" s="81">
        <v>65.61891</v>
      </c>
      <c r="C114" s="78"/>
      <c r="D114" s="80">
        <v>110</v>
      </c>
      <c r="E114" s="83">
        <v>11.23230499999999</v>
      </c>
      <c r="G114" s="40"/>
    </row>
    <row r="115" spans="1:7" x14ac:dyDescent="0.2">
      <c r="A115" s="80">
        <v>111</v>
      </c>
      <c r="B115" s="81">
        <v>66.173435999999995</v>
      </c>
      <c r="C115" s="78"/>
      <c r="D115" s="80">
        <v>111</v>
      </c>
      <c r="E115" s="83">
        <v>11.786830999999992</v>
      </c>
      <c r="G115" s="40"/>
    </row>
    <row r="116" spans="1:7" x14ac:dyDescent="0.2">
      <c r="A116" s="80">
        <v>112</v>
      </c>
      <c r="B116" s="81">
        <v>66.738230999999985</v>
      </c>
      <c r="C116" s="78"/>
      <c r="D116" s="80">
        <v>112</v>
      </c>
      <c r="E116" s="83">
        <v>12.351625999999996</v>
      </c>
      <c r="G116" s="40"/>
    </row>
    <row r="117" spans="1:7" x14ac:dyDescent="0.2">
      <c r="A117" s="80">
        <v>113</v>
      </c>
      <c r="B117" s="81">
        <v>67.292756999999995</v>
      </c>
      <c r="C117" s="78"/>
      <c r="D117" s="80">
        <v>113</v>
      </c>
      <c r="E117" s="83">
        <v>12.906151999999992</v>
      </c>
      <c r="G117" s="40"/>
    </row>
    <row r="118" spans="1:7" x14ac:dyDescent="0.2">
      <c r="A118" s="80">
        <v>114</v>
      </c>
      <c r="B118" s="81">
        <v>67.857551999999998</v>
      </c>
      <c r="C118" s="78"/>
      <c r="D118" s="80">
        <v>114</v>
      </c>
      <c r="E118" s="83">
        <v>13.470946999999988</v>
      </c>
      <c r="G118" s="40"/>
    </row>
    <row r="119" spans="1:7" x14ac:dyDescent="0.2">
      <c r="A119" s="80">
        <v>115</v>
      </c>
      <c r="B119" s="81">
        <v>68.412077999999994</v>
      </c>
      <c r="C119" s="78"/>
      <c r="D119" s="80">
        <v>115</v>
      </c>
      <c r="E119" s="83">
        <v>14.025472999999998</v>
      </c>
      <c r="G119" s="40"/>
    </row>
    <row r="120" spans="1:7" x14ac:dyDescent="0.2">
      <c r="A120" s="80">
        <v>116</v>
      </c>
      <c r="B120" s="81">
        <v>68.976872999999998</v>
      </c>
      <c r="C120" s="78"/>
      <c r="D120" s="80">
        <v>116</v>
      </c>
      <c r="E120" s="83">
        <v>14.590267999999995</v>
      </c>
      <c r="G120" s="40"/>
    </row>
    <row r="121" spans="1:7" x14ac:dyDescent="0.2">
      <c r="A121" s="80">
        <v>117</v>
      </c>
      <c r="B121" s="81">
        <v>69.531398999999993</v>
      </c>
      <c r="C121" s="78"/>
      <c r="D121" s="80">
        <v>117</v>
      </c>
      <c r="E121" s="83">
        <v>15.144793999999997</v>
      </c>
      <c r="G121" s="40"/>
    </row>
    <row r="122" spans="1:7" x14ac:dyDescent="0.2">
      <c r="A122" s="80">
        <v>118</v>
      </c>
      <c r="B122" s="81">
        <v>70.096193999999983</v>
      </c>
      <c r="C122" s="78"/>
      <c r="D122" s="80">
        <v>118</v>
      </c>
      <c r="E122" s="83">
        <v>15.709589000000001</v>
      </c>
      <c r="G122" s="40"/>
    </row>
    <row r="123" spans="1:7" x14ac:dyDescent="0.2">
      <c r="A123" s="80">
        <v>119</v>
      </c>
      <c r="B123" s="81">
        <v>70.650719999999993</v>
      </c>
      <c r="C123" s="78"/>
      <c r="D123" s="80">
        <v>119</v>
      </c>
      <c r="E123" s="83">
        <v>16.264114999999997</v>
      </c>
      <c r="G123" s="40"/>
    </row>
    <row r="124" spans="1:7" x14ac:dyDescent="0.2">
      <c r="A124" s="80">
        <v>120</v>
      </c>
      <c r="B124" s="81">
        <v>71.205246000000002</v>
      </c>
      <c r="C124" s="78"/>
      <c r="D124" s="80">
        <v>120</v>
      </c>
      <c r="E124" s="83">
        <v>16.82891</v>
      </c>
      <c r="G124" s="40"/>
    </row>
    <row r="125" spans="1:7" x14ac:dyDescent="0.2">
      <c r="A125" s="80">
        <v>121</v>
      </c>
      <c r="B125" s="81">
        <v>71.770040999999992</v>
      </c>
      <c r="C125" s="78"/>
      <c r="D125" s="80">
        <v>121</v>
      </c>
      <c r="E125" s="83">
        <v>17.383435999999996</v>
      </c>
    </row>
    <row r="126" spans="1:7" x14ac:dyDescent="0.2">
      <c r="A126" s="80">
        <v>122</v>
      </c>
      <c r="B126" s="81">
        <v>72.324567000000002</v>
      </c>
      <c r="C126" s="78"/>
      <c r="D126" s="80">
        <v>122</v>
      </c>
      <c r="E126" s="83">
        <v>17.948230999999986</v>
      </c>
    </row>
    <row r="127" spans="1:7" x14ac:dyDescent="0.2">
      <c r="A127" s="80">
        <v>123</v>
      </c>
      <c r="B127" s="81">
        <v>72.889361999999977</v>
      </c>
      <c r="C127" s="78"/>
      <c r="D127" s="80">
        <v>123</v>
      </c>
      <c r="E127" s="83">
        <v>18.502756999999995</v>
      </c>
    </row>
    <row r="128" spans="1:7" x14ac:dyDescent="0.2">
      <c r="A128" s="80">
        <v>124</v>
      </c>
      <c r="B128" s="81">
        <v>73.454156999999995</v>
      </c>
      <c r="C128" s="78"/>
      <c r="D128" s="80">
        <v>124</v>
      </c>
      <c r="E128" s="83">
        <v>19.067551999999999</v>
      </c>
    </row>
    <row r="129" spans="1:5" x14ac:dyDescent="0.2">
      <c r="A129" s="80">
        <v>125</v>
      </c>
      <c r="B129" s="81">
        <v>74.018951999999999</v>
      </c>
      <c r="C129" s="78"/>
      <c r="D129" s="80">
        <v>125</v>
      </c>
      <c r="E129" s="83">
        <v>19.622077999999995</v>
      </c>
    </row>
    <row r="130" spans="1:5" x14ac:dyDescent="0.2">
      <c r="A130" s="80">
        <v>126</v>
      </c>
      <c r="B130" s="81">
        <v>74.573477999999994</v>
      </c>
      <c r="C130" s="78"/>
      <c r="D130" s="80">
        <v>126</v>
      </c>
      <c r="E130" s="83">
        <v>20.186872999999999</v>
      </c>
    </row>
    <row r="131" spans="1:5" x14ac:dyDescent="0.2">
      <c r="A131" s="80">
        <v>127</v>
      </c>
      <c r="B131" s="81">
        <v>75.138272999999998</v>
      </c>
      <c r="C131" s="78"/>
      <c r="D131" s="80">
        <v>127</v>
      </c>
      <c r="E131" s="83">
        <v>20.741398999999994</v>
      </c>
    </row>
    <row r="132" spans="1:5" x14ac:dyDescent="0.2">
      <c r="A132" s="80">
        <v>128</v>
      </c>
      <c r="B132" s="81">
        <v>75.703067999999988</v>
      </c>
      <c r="C132" s="78"/>
      <c r="D132" s="80">
        <v>128</v>
      </c>
      <c r="E132" s="83">
        <v>21.306193999999984</v>
      </c>
    </row>
    <row r="133" spans="1:5" x14ac:dyDescent="0.2">
      <c r="A133" s="80">
        <v>129</v>
      </c>
      <c r="B133" s="81">
        <v>76.257593999999983</v>
      </c>
      <c r="C133" s="78"/>
      <c r="D133" s="80">
        <v>129</v>
      </c>
      <c r="E133" s="83">
        <v>21.860719999999993</v>
      </c>
    </row>
    <row r="134" spans="1:5" x14ac:dyDescent="0.2">
      <c r="A134" s="80">
        <v>130</v>
      </c>
      <c r="B134" s="81">
        <v>76.822389000000001</v>
      </c>
      <c r="C134" s="78"/>
      <c r="D134" s="80">
        <v>130</v>
      </c>
      <c r="E134" s="83">
        <v>22.415246000000003</v>
      </c>
    </row>
    <row r="135" spans="1:5" x14ac:dyDescent="0.2">
      <c r="A135" s="80">
        <v>131</v>
      </c>
      <c r="B135" s="81">
        <v>77.387183999999991</v>
      </c>
      <c r="C135" s="78"/>
      <c r="D135" s="80">
        <v>131</v>
      </c>
      <c r="E135" s="83">
        <v>22.980040999999993</v>
      </c>
    </row>
    <row r="136" spans="1:5" x14ac:dyDescent="0.2">
      <c r="A136" s="80">
        <v>132</v>
      </c>
      <c r="B136" s="81">
        <v>77.94171</v>
      </c>
      <c r="C136" s="78"/>
      <c r="D136" s="80">
        <v>132</v>
      </c>
      <c r="E136" s="83">
        <v>23.534567000000003</v>
      </c>
    </row>
    <row r="137" spans="1:5" x14ac:dyDescent="0.2">
      <c r="A137" s="80">
        <v>133</v>
      </c>
      <c r="B137" s="81">
        <v>78.506505000000004</v>
      </c>
      <c r="C137" s="78"/>
      <c r="D137" s="80">
        <v>133</v>
      </c>
      <c r="E137" s="83">
        <v>24.099361999999978</v>
      </c>
    </row>
    <row r="138" spans="1:5" x14ac:dyDescent="0.2">
      <c r="A138" s="80">
        <v>134</v>
      </c>
      <c r="B138" s="81">
        <v>79.071299999999994</v>
      </c>
      <c r="C138" s="78"/>
      <c r="D138" s="80">
        <v>134</v>
      </c>
      <c r="E138" s="83">
        <v>24.664156999999996</v>
      </c>
    </row>
    <row r="139" spans="1:5" x14ac:dyDescent="0.2">
      <c r="A139" s="80">
        <v>135</v>
      </c>
      <c r="B139" s="81">
        <v>79.636094999999997</v>
      </c>
      <c r="C139" s="78"/>
      <c r="D139" s="80">
        <v>135</v>
      </c>
      <c r="E139" s="83">
        <v>25.228952</v>
      </c>
    </row>
    <row r="140" spans="1:5" x14ac:dyDescent="0.2">
      <c r="A140" s="80">
        <v>136</v>
      </c>
      <c r="B140" s="81">
        <v>80.190620999999993</v>
      </c>
      <c r="C140" s="78"/>
      <c r="D140" s="80">
        <v>136</v>
      </c>
      <c r="E140" s="83">
        <v>25.783477999999995</v>
      </c>
    </row>
    <row r="141" spans="1:5" x14ac:dyDescent="0.2">
      <c r="A141" s="80">
        <v>137</v>
      </c>
      <c r="B141" s="81">
        <v>80.755415999999997</v>
      </c>
      <c r="C141" s="78"/>
      <c r="D141" s="80">
        <v>137</v>
      </c>
      <c r="E141" s="83">
        <v>26.348272999999999</v>
      </c>
    </row>
    <row r="142" spans="1:5" x14ac:dyDescent="0.2">
      <c r="A142" s="80">
        <v>138</v>
      </c>
      <c r="B142" s="81">
        <v>81.320210999999986</v>
      </c>
      <c r="C142" s="78"/>
      <c r="D142" s="80">
        <v>138</v>
      </c>
      <c r="E142" s="83">
        <v>26.913067999999988</v>
      </c>
    </row>
    <row r="143" spans="1:5" x14ac:dyDescent="0.2">
      <c r="A143" s="80">
        <v>139</v>
      </c>
      <c r="B143" s="81">
        <v>81.874736999999982</v>
      </c>
      <c r="C143" s="78"/>
      <c r="D143" s="80">
        <v>139</v>
      </c>
      <c r="E143" s="83">
        <v>27.467593999999984</v>
      </c>
    </row>
    <row r="144" spans="1:5" x14ac:dyDescent="0.2">
      <c r="A144" s="80">
        <v>140</v>
      </c>
      <c r="B144" s="81">
        <v>82.439532</v>
      </c>
      <c r="C144" s="78"/>
      <c r="D144" s="80">
        <v>140</v>
      </c>
      <c r="E144" s="83">
        <v>28.032389000000002</v>
      </c>
    </row>
    <row r="145" spans="1:5" x14ac:dyDescent="0.2">
      <c r="A145" s="80">
        <v>141</v>
      </c>
      <c r="B145" s="81">
        <v>83.004326999999989</v>
      </c>
      <c r="C145" s="78"/>
      <c r="D145" s="80">
        <v>141</v>
      </c>
      <c r="E145" s="83">
        <v>28.597183999999991</v>
      </c>
    </row>
    <row r="146" spans="1:5" x14ac:dyDescent="0.2">
      <c r="A146" s="80">
        <v>142</v>
      </c>
      <c r="B146" s="81">
        <v>83.558852999999999</v>
      </c>
      <c r="C146" s="78"/>
      <c r="D146" s="80">
        <v>142</v>
      </c>
      <c r="E146" s="83">
        <v>29.151710000000001</v>
      </c>
    </row>
    <row r="147" spans="1:5" x14ac:dyDescent="0.2">
      <c r="A147" s="80">
        <v>143</v>
      </c>
      <c r="B147" s="81">
        <v>84.123647999999974</v>
      </c>
      <c r="C147" s="78"/>
      <c r="D147" s="80">
        <v>143</v>
      </c>
      <c r="E147" s="83">
        <v>29.716505000000005</v>
      </c>
    </row>
    <row r="148" spans="1:5" x14ac:dyDescent="0.2">
      <c r="A148" s="80">
        <v>144</v>
      </c>
      <c r="B148" s="81">
        <v>84.688442999999992</v>
      </c>
      <c r="C148" s="78"/>
      <c r="D148" s="80">
        <v>144</v>
      </c>
      <c r="E148" s="83">
        <v>30.281299999999995</v>
      </c>
    </row>
    <row r="149" spans="1:5" x14ac:dyDescent="0.2">
      <c r="A149" s="80">
        <v>145</v>
      </c>
      <c r="B149" s="81">
        <v>85.242968999999988</v>
      </c>
      <c r="C149" s="78"/>
      <c r="D149" s="80">
        <v>145</v>
      </c>
      <c r="E149" s="83">
        <v>30.846094999999998</v>
      </c>
    </row>
    <row r="150" spans="1:5" x14ac:dyDescent="0.2">
      <c r="A150" s="80">
        <v>146</v>
      </c>
      <c r="B150" s="81">
        <v>85.807763999999992</v>
      </c>
      <c r="C150" s="78"/>
      <c r="D150" s="80">
        <v>146</v>
      </c>
      <c r="E150" s="83">
        <v>31.400620999999994</v>
      </c>
    </row>
    <row r="151" spans="1:5" x14ac:dyDescent="0.2">
      <c r="A151" s="80">
        <v>147</v>
      </c>
      <c r="B151" s="81">
        <v>86.372558999999995</v>
      </c>
      <c r="C151" s="78"/>
      <c r="D151" s="80">
        <v>147</v>
      </c>
      <c r="E151" s="83">
        <v>31.965415999999998</v>
      </c>
    </row>
    <row r="152" spans="1:5" x14ac:dyDescent="0.2">
      <c r="A152" s="80">
        <v>148</v>
      </c>
      <c r="B152" s="81">
        <v>86.937353999999985</v>
      </c>
      <c r="C152" s="78"/>
      <c r="D152" s="80">
        <v>148</v>
      </c>
      <c r="E152" s="83">
        <v>32.530210999999987</v>
      </c>
    </row>
    <row r="153" spans="1:5" x14ac:dyDescent="0.2">
      <c r="A153" s="80">
        <v>149</v>
      </c>
      <c r="B153" s="81">
        <v>87.491879999999981</v>
      </c>
      <c r="C153" s="78"/>
      <c r="D153" s="80">
        <v>149</v>
      </c>
      <c r="E153" s="83">
        <v>33.084736999999983</v>
      </c>
    </row>
    <row r="154" spans="1:5" x14ac:dyDescent="0.2">
      <c r="A154" s="80">
        <v>150</v>
      </c>
      <c r="B154" s="81">
        <v>88.056674999999998</v>
      </c>
      <c r="C154" s="78"/>
      <c r="D154" s="80">
        <v>150</v>
      </c>
      <c r="E154" s="83">
        <v>33.649532000000001</v>
      </c>
    </row>
    <row r="155" spans="1:5" x14ac:dyDescent="0.2">
      <c r="A155" s="80">
        <v>151</v>
      </c>
      <c r="B155" s="81">
        <v>88.621469999999988</v>
      </c>
      <c r="C155" s="78"/>
      <c r="D155" s="80">
        <v>151</v>
      </c>
      <c r="E155" s="83">
        <v>34.21432699999999</v>
      </c>
    </row>
    <row r="156" spans="1:5" x14ac:dyDescent="0.2">
      <c r="A156" s="80">
        <v>152</v>
      </c>
      <c r="B156" s="81">
        <v>89.175995999999998</v>
      </c>
      <c r="C156" s="78"/>
      <c r="D156" s="80">
        <v>152</v>
      </c>
      <c r="E156" s="83">
        <v>34.768853</v>
      </c>
    </row>
    <row r="157" spans="1:5" x14ac:dyDescent="0.2">
      <c r="A157" s="80">
        <v>153</v>
      </c>
      <c r="B157" s="81">
        <v>89.740790999999987</v>
      </c>
      <c r="C157" s="78"/>
      <c r="D157" s="80">
        <v>153</v>
      </c>
      <c r="E157" s="83">
        <v>35.333647999999975</v>
      </c>
    </row>
    <row r="158" spans="1:5" x14ac:dyDescent="0.2">
      <c r="A158" s="80">
        <v>154</v>
      </c>
      <c r="B158" s="81">
        <v>90.305585999999991</v>
      </c>
      <c r="C158" s="78"/>
      <c r="D158" s="80">
        <v>154</v>
      </c>
      <c r="E158" s="83">
        <v>35.898442999999993</v>
      </c>
    </row>
    <row r="159" spans="1:5" x14ac:dyDescent="0.2">
      <c r="A159" s="80">
        <v>155</v>
      </c>
      <c r="B159" s="81">
        <v>90.860111999999987</v>
      </c>
      <c r="C159" s="78"/>
      <c r="D159" s="80">
        <v>155</v>
      </c>
      <c r="E159" s="83">
        <v>36.452968999999989</v>
      </c>
    </row>
    <row r="160" spans="1:5" x14ac:dyDescent="0.2">
      <c r="A160" s="80">
        <v>156</v>
      </c>
      <c r="B160" s="81">
        <v>91.42490699999999</v>
      </c>
      <c r="C160" s="78"/>
      <c r="D160" s="80">
        <v>156</v>
      </c>
      <c r="E160" s="83">
        <v>37.017763999999993</v>
      </c>
    </row>
    <row r="161" spans="1:5" x14ac:dyDescent="0.2">
      <c r="A161" s="80">
        <v>157</v>
      </c>
      <c r="B161" s="81">
        <v>91.989701999999994</v>
      </c>
      <c r="C161" s="78"/>
      <c r="D161" s="80">
        <v>157</v>
      </c>
      <c r="E161" s="83">
        <v>37.582558999999996</v>
      </c>
    </row>
    <row r="162" spans="1:5" x14ac:dyDescent="0.2">
      <c r="A162" s="80">
        <v>158</v>
      </c>
      <c r="B162" s="81">
        <v>92.554496999999984</v>
      </c>
      <c r="C162" s="78"/>
      <c r="D162" s="80">
        <v>158</v>
      </c>
      <c r="E162" s="83">
        <v>38.147353999999986</v>
      </c>
    </row>
    <row r="163" spans="1:5" x14ac:dyDescent="0.2">
      <c r="A163" s="80">
        <v>159</v>
      </c>
      <c r="B163" s="81">
        <v>93.109022999999979</v>
      </c>
      <c r="C163" s="78"/>
      <c r="D163" s="80">
        <v>159</v>
      </c>
      <c r="E163" s="83">
        <v>38.701879999999981</v>
      </c>
    </row>
    <row r="164" spans="1:5" x14ac:dyDescent="0.2">
      <c r="A164" s="80">
        <v>160</v>
      </c>
      <c r="B164" s="81">
        <v>93.653279999999981</v>
      </c>
      <c r="C164" s="78"/>
      <c r="D164" s="80">
        <v>160</v>
      </c>
      <c r="E164" s="83">
        <v>39.266674999999999</v>
      </c>
    </row>
    <row r="165" spans="1:5" x14ac:dyDescent="0.2">
      <c r="A165" s="80">
        <v>161</v>
      </c>
      <c r="B165" s="81">
        <v>94.207805999999991</v>
      </c>
      <c r="C165" s="78"/>
      <c r="D165" s="80">
        <v>161</v>
      </c>
      <c r="E165" s="83">
        <v>39.831469999999989</v>
      </c>
    </row>
    <row r="166" spans="1:5" x14ac:dyDescent="0.2">
      <c r="A166" s="80">
        <v>162</v>
      </c>
      <c r="B166" s="81">
        <v>94.762332000000001</v>
      </c>
      <c r="C166" s="78"/>
      <c r="D166" s="80">
        <v>162</v>
      </c>
      <c r="E166" s="83">
        <v>40.385995999999999</v>
      </c>
    </row>
    <row r="167" spans="1:5" x14ac:dyDescent="0.2">
      <c r="A167" s="80">
        <v>163</v>
      </c>
      <c r="B167" s="81">
        <v>95.32712699999999</v>
      </c>
      <c r="C167" s="78"/>
      <c r="D167" s="80">
        <v>163</v>
      </c>
      <c r="E167" s="83">
        <v>40.950790999999988</v>
      </c>
    </row>
    <row r="168" spans="1:5" x14ac:dyDescent="0.2">
      <c r="A168" s="80">
        <v>164</v>
      </c>
      <c r="B168" s="81">
        <v>95.881653</v>
      </c>
      <c r="C168" s="78"/>
      <c r="D168" s="80">
        <v>164</v>
      </c>
      <c r="E168" s="83">
        <v>41.515585999999992</v>
      </c>
    </row>
    <row r="169" spans="1:5" x14ac:dyDescent="0.2">
      <c r="A169" s="80">
        <v>165</v>
      </c>
      <c r="B169" s="81">
        <v>96.436178999999996</v>
      </c>
      <c r="C169" s="78"/>
      <c r="D169" s="80">
        <v>165</v>
      </c>
      <c r="E169" s="83">
        <v>42.070111999999988</v>
      </c>
    </row>
    <row r="170" spans="1:5" x14ac:dyDescent="0.2">
      <c r="A170" s="80">
        <v>166</v>
      </c>
      <c r="B170" s="81">
        <v>97.000973999999999</v>
      </c>
      <c r="C170" s="78"/>
      <c r="D170" s="80">
        <v>166</v>
      </c>
      <c r="E170" s="83">
        <v>42.634906999999991</v>
      </c>
    </row>
    <row r="171" spans="1:5" x14ac:dyDescent="0.2">
      <c r="A171" s="80">
        <v>167</v>
      </c>
      <c r="B171" s="81">
        <v>97.555499999999995</v>
      </c>
      <c r="C171" s="78"/>
      <c r="D171" s="80">
        <v>167</v>
      </c>
      <c r="E171" s="83">
        <v>43.199701999999995</v>
      </c>
    </row>
    <row r="172" spans="1:5" x14ac:dyDescent="0.2">
      <c r="A172" s="80">
        <v>168</v>
      </c>
      <c r="B172" s="81">
        <v>98.110025999999991</v>
      </c>
      <c r="C172" s="78"/>
      <c r="D172" s="80">
        <v>168</v>
      </c>
      <c r="E172" s="83">
        <v>43.764496999999984</v>
      </c>
    </row>
    <row r="173" spans="1:5" x14ac:dyDescent="0.2">
      <c r="A173" s="80">
        <v>169</v>
      </c>
      <c r="B173" s="81">
        <v>98.674820999999994</v>
      </c>
      <c r="C173" s="78"/>
      <c r="D173" s="80">
        <v>169</v>
      </c>
      <c r="E173" s="83">
        <v>44.31902299999998</v>
      </c>
    </row>
    <row r="174" spans="1:5" x14ac:dyDescent="0.2">
      <c r="A174" s="80">
        <v>170</v>
      </c>
      <c r="B174" s="81">
        <v>99.22934699999999</v>
      </c>
      <c r="C174" s="78"/>
      <c r="D174" s="80">
        <v>170</v>
      </c>
      <c r="E174" s="83">
        <v>44.863279999999982</v>
      </c>
    </row>
    <row r="175" spans="1:5" x14ac:dyDescent="0.2">
      <c r="A175" s="80">
        <v>171</v>
      </c>
      <c r="B175" s="81">
        <v>99.783872999999986</v>
      </c>
      <c r="C175" s="78"/>
      <c r="D175" s="80">
        <v>171</v>
      </c>
      <c r="E175" s="83">
        <v>45.417805999999992</v>
      </c>
    </row>
    <row r="176" spans="1:5" x14ac:dyDescent="0.2">
      <c r="A176" s="80">
        <v>172</v>
      </c>
      <c r="B176" s="81">
        <v>100.34866799999999</v>
      </c>
      <c r="C176" s="78"/>
      <c r="D176" s="80">
        <v>172</v>
      </c>
      <c r="E176" s="83">
        <v>45.972332000000002</v>
      </c>
    </row>
    <row r="177" spans="1:5" x14ac:dyDescent="0.2">
      <c r="A177" s="80">
        <v>173</v>
      </c>
      <c r="B177" s="81">
        <v>100.90319399999998</v>
      </c>
      <c r="C177" s="78"/>
      <c r="D177" s="80">
        <v>173</v>
      </c>
      <c r="E177" s="83">
        <v>46.537126999999991</v>
      </c>
    </row>
    <row r="178" spans="1:5" x14ac:dyDescent="0.2">
      <c r="A178" s="80">
        <v>174</v>
      </c>
      <c r="B178" s="81">
        <v>101.45771999999999</v>
      </c>
      <c r="C178" s="78"/>
      <c r="D178" s="80">
        <v>174</v>
      </c>
      <c r="E178" s="83">
        <v>47.091653000000001</v>
      </c>
    </row>
    <row r="179" spans="1:5" x14ac:dyDescent="0.2">
      <c r="A179" s="80">
        <v>175</v>
      </c>
      <c r="B179" s="81">
        <v>102.01224599999999</v>
      </c>
      <c r="C179" s="78"/>
      <c r="D179" s="80">
        <v>175</v>
      </c>
      <c r="E179" s="83">
        <v>47.646178999999997</v>
      </c>
    </row>
    <row r="180" spans="1:5" x14ac:dyDescent="0.2">
      <c r="A180" s="80">
        <v>176</v>
      </c>
      <c r="B180" s="81">
        <v>102.57704099999999</v>
      </c>
      <c r="C180" s="78"/>
      <c r="D180" s="80">
        <v>176</v>
      </c>
      <c r="E180" s="83">
        <v>48.210974</v>
      </c>
    </row>
    <row r="181" spans="1:5" x14ac:dyDescent="0.2">
      <c r="A181" s="80">
        <v>177</v>
      </c>
      <c r="B181" s="81">
        <v>103.131567</v>
      </c>
      <c r="C181" s="78"/>
      <c r="D181" s="80">
        <v>177</v>
      </c>
      <c r="E181" s="83">
        <v>48.765499999999996</v>
      </c>
    </row>
    <row r="182" spans="1:5" x14ac:dyDescent="0.2">
      <c r="A182" s="80">
        <v>178</v>
      </c>
      <c r="B182" s="81">
        <v>103.68609299999999</v>
      </c>
      <c r="C182" s="78"/>
      <c r="D182" s="80">
        <v>178</v>
      </c>
      <c r="E182" s="83">
        <v>49.320025999999991</v>
      </c>
    </row>
    <row r="183" spans="1:5" x14ac:dyDescent="0.2">
      <c r="A183" s="80">
        <v>179</v>
      </c>
      <c r="B183" s="81">
        <v>104.25088799999999</v>
      </c>
      <c r="C183" s="78"/>
      <c r="D183" s="80">
        <v>179</v>
      </c>
      <c r="E183" s="83">
        <v>49.884820999999995</v>
      </c>
    </row>
    <row r="184" spans="1:5" x14ac:dyDescent="0.2">
      <c r="A184" s="80">
        <v>180</v>
      </c>
      <c r="B184" s="81">
        <v>104.805414</v>
      </c>
      <c r="C184" s="78"/>
      <c r="D184" s="80">
        <v>180</v>
      </c>
      <c r="E184" s="83">
        <v>50.439346999999991</v>
      </c>
    </row>
    <row r="185" spans="1:5" x14ac:dyDescent="0.2">
      <c r="A185" s="80">
        <v>181</v>
      </c>
      <c r="B185" s="81">
        <v>105.37020899999999</v>
      </c>
      <c r="C185" s="78"/>
      <c r="D185" s="80">
        <v>181</v>
      </c>
      <c r="E185" s="83">
        <v>50.993872999999986</v>
      </c>
    </row>
    <row r="186" spans="1:5" x14ac:dyDescent="0.2">
      <c r="A186" s="80">
        <v>182</v>
      </c>
      <c r="B186" s="81">
        <v>105.924735</v>
      </c>
      <c r="C186" s="78"/>
      <c r="D186" s="80">
        <v>182</v>
      </c>
      <c r="E186" s="83">
        <v>51.55866799999999</v>
      </c>
    </row>
    <row r="187" spans="1:5" x14ac:dyDescent="0.2">
      <c r="A187" s="80">
        <v>183</v>
      </c>
      <c r="B187" s="81">
        <v>106.48952999999997</v>
      </c>
      <c r="C187" s="78"/>
      <c r="D187" s="80">
        <v>183</v>
      </c>
      <c r="E187" s="83">
        <v>52.113193999999986</v>
      </c>
    </row>
    <row r="188" spans="1:5" x14ac:dyDescent="0.2">
      <c r="A188" s="80">
        <v>184</v>
      </c>
      <c r="B188" s="81">
        <v>107.05432499999999</v>
      </c>
      <c r="C188" s="78"/>
      <c r="D188" s="80">
        <v>184</v>
      </c>
      <c r="E188" s="83">
        <v>52.667719999999996</v>
      </c>
    </row>
    <row r="189" spans="1:5" x14ac:dyDescent="0.2">
      <c r="A189" s="80">
        <v>185</v>
      </c>
      <c r="B189" s="81">
        <v>107.60885099999999</v>
      </c>
      <c r="C189" s="78"/>
      <c r="D189" s="80">
        <v>185</v>
      </c>
      <c r="E189" s="83">
        <v>53.222245999999991</v>
      </c>
    </row>
    <row r="190" spans="1:5" x14ac:dyDescent="0.2">
      <c r="A190" s="80">
        <v>186</v>
      </c>
      <c r="B190" s="81">
        <v>108.17364599999999</v>
      </c>
      <c r="C190" s="78"/>
      <c r="D190" s="80">
        <v>186</v>
      </c>
      <c r="E190" s="83">
        <v>53.787040999999995</v>
      </c>
    </row>
    <row r="191" spans="1:5" x14ac:dyDescent="0.2">
      <c r="A191" s="80">
        <v>187</v>
      </c>
      <c r="B191" s="81">
        <v>108.73844099999999</v>
      </c>
      <c r="C191" s="78"/>
      <c r="D191" s="80">
        <v>187</v>
      </c>
      <c r="E191" s="83">
        <v>54.341567000000005</v>
      </c>
    </row>
    <row r="192" spans="1:5" x14ac:dyDescent="0.2">
      <c r="A192" s="80">
        <v>188</v>
      </c>
      <c r="B192" s="81">
        <v>109.292967</v>
      </c>
      <c r="C192" s="78"/>
      <c r="D192" s="80">
        <v>188</v>
      </c>
      <c r="E192" s="83">
        <v>54.896092999999986</v>
      </c>
    </row>
    <row r="193" spans="1:5" x14ac:dyDescent="0.2">
      <c r="A193" s="80">
        <v>189</v>
      </c>
      <c r="B193" s="81">
        <v>109.85776199999998</v>
      </c>
      <c r="C193" s="78"/>
      <c r="D193" s="80">
        <v>189</v>
      </c>
      <c r="E193" s="83">
        <v>55.46088799999999</v>
      </c>
    </row>
    <row r="194" spans="1:5" x14ac:dyDescent="0.2">
      <c r="A194" s="80">
        <v>190</v>
      </c>
      <c r="B194" s="81">
        <v>110.422557</v>
      </c>
      <c r="C194" s="78"/>
      <c r="D194" s="80">
        <v>190</v>
      </c>
      <c r="E194" s="83">
        <v>56.015414</v>
      </c>
    </row>
    <row r="195" spans="1:5" x14ac:dyDescent="0.2">
      <c r="A195" s="80">
        <v>191</v>
      </c>
      <c r="B195" s="81">
        <v>110.98735199999999</v>
      </c>
      <c r="C195" s="78"/>
      <c r="D195" s="80">
        <v>191</v>
      </c>
      <c r="E195" s="83">
        <v>56.580208999999989</v>
      </c>
    </row>
    <row r="196" spans="1:5" x14ac:dyDescent="0.2">
      <c r="A196" s="80">
        <v>192</v>
      </c>
      <c r="B196" s="81">
        <v>111.541878</v>
      </c>
      <c r="C196" s="78"/>
      <c r="D196" s="80">
        <v>192</v>
      </c>
      <c r="E196" s="83">
        <v>57.134734999999999</v>
      </c>
    </row>
    <row r="197" spans="1:5" x14ac:dyDescent="0.2">
      <c r="A197" s="80">
        <v>193</v>
      </c>
      <c r="B197" s="81">
        <v>112.10667299999997</v>
      </c>
      <c r="C197" s="78"/>
      <c r="D197" s="80">
        <v>193</v>
      </c>
      <c r="E197" s="83">
        <v>57.699529999999974</v>
      </c>
    </row>
    <row r="198" spans="1:5" x14ac:dyDescent="0.2">
      <c r="A198" s="80">
        <v>194</v>
      </c>
      <c r="B198" s="81">
        <v>112.67146799999999</v>
      </c>
      <c r="C198" s="78"/>
      <c r="D198" s="80">
        <v>194</v>
      </c>
      <c r="E198" s="83">
        <v>58.264324999999992</v>
      </c>
    </row>
    <row r="199" spans="1:5" x14ac:dyDescent="0.2">
      <c r="A199" s="80">
        <v>195</v>
      </c>
      <c r="B199" s="81">
        <v>113.22599399999999</v>
      </c>
      <c r="C199" s="78"/>
      <c r="D199" s="80">
        <v>195</v>
      </c>
      <c r="E199" s="83">
        <v>58.818850999999988</v>
      </c>
    </row>
    <row r="200" spans="1:5" x14ac:dyDescent="0.2">
      <c r="A200" s="80">
        <v>196</v>
      </c>
      <c r="B200" s="81">
        <v>113.79078899999999</v>
      </c>
      <c r="C200" s="78"/>
      <c r="D200" s="80">
        <v>196</v>
      </c>
      <c r="E200" s="83">
        <v>59.383645999999992</v>
      </c>
    </row>
    <row r="201" spans="1:5" x14ac:dyDescent="0.2">
      <c r="A201" s="80">
        <v>197</v>
      </c>
      <c r="B201" s="81">
        <v>114.35558399999999</v>
      </c>
      <c r="C201" s="78"/>
      <c r="D201" s="80">
        <v>197</v>
      </c>
      <c r="E201" s="83">
        <v>59.948440999999995</v>
      </c>
    </row>
    <row r="202" spans="1:5" x14ac:dyDescent="0.2">
      <c r="A202" s="80">
        <v>198</v>
      </c>
      <c r="B202" s="81">
        <v>114.91011</v>
      </c>
      <c r="C202" s="78"/>
      <c r="D202" s="80">
        <v>198</v>
      </c>
      <c r="E202" s="83">
        <v>60.502967000000005</v>
      </c>
    </row>
    <row r="203" spans="1:5" x14ac:dyDescent="0.2">
      <c r="A203" s="80">
        <v>199</v>
      </c>
      <c r="B203" s="81">
        <v>115.47490499999998</v>
      </c>
      <c r="C203" s="78"/>
      <c r="D203" s="80">
        <v>199</v>
      </c>
      <c r="E203" s="83">
        <v>61.067761999999981</v>
      </c>
    </row>
    <row r="204" spans="1:5" x14ac:dyDescent="0.2">
      <c r="A204" s="80">
        <v>200</v>
      </c>
      <c r="B204" s="81">
        <v>116.00889299999999</v>
      </c>
      <c r="C204" s="78"/>
      <c r="D204" s="80">
        <v>200</v>
      </c>
      <c r="E204" s="83">
        <v>61.632556999999998</v>
      </c>
    </row>
    <row r="205" spans="1:5" x14ac:dyDescent="0.2">
      <c r="A205" s="80">
        <v>201</v>
      </c>
      <c r="B205" s="81">
        <v>116.573688</v>
      </c>
      <c r="C205" s="78"/>
      <c r="D205" s="80">
        <v>201</v>
      </c>
      <c r="E205" s="83">
        <v>62.197351999999988</v>
      </c>
    </row>
    <row r="206" spans="1:5" x14ac:dyDescent="0.2">
      <c r="A206" s="80">
        <v>202</v>
      </c>
      <c r="B206" s="81">
        <v>117.13848299999998</v>
      </c>
      <c r="C206" s="78"/>
      <c r="D206" s="80">
        <v>202</v>
      </c>
      <c r="E206" s="83">
        <v>62.751877999999998</v>
      </c>
    </row>
    <row r="207" spans="1:5" x14ac:dyDescent="0.2">
      <c r="A207" s="80">
        <v>203</v>
      </c>
      <c r="B207" s="81">
        <v>117.69300899999998</v>
      </c>
      <c r="C207" s="78"/>
      <c r="D207" s="80">
        <v>203</v>
      </c>
      <c r="E207" s="83">
        <v>63.316672999999973</v>
      </c>
    </row>
    <row r="208" spans="1:5" x14ac:dyDescent="0.2">
      <c r="A208" s="80">
        <v>204</v>
      </c>
      <c r="B208" s="81">
        <v>118.25780399999999</v>
      </c>
      <c r="C208" s="78"/>
      <c r="D208" s="80">
        <v>204</v>
      </c>
      <c r="E208" s="83">
        <v>63.881467999999991</v>
      </c>
    </row>
    <row r="209" spans="1:5" x14ac:dyDescent="0.2">
      <c r="A209" s="80">
        <v>205</v>
      </c>
      <c r="B209" s="81">
        <v>118.822599</v>
      </c>
      <c r="C209" s="78"/>
      <c r="D209" s="80">
        <v>205</v>
      </c>
      <c r="E209" s="83">
        <v>64.435993999999994</v>
      </c>
    </row>
    <row r="210" spans="1:5" x14ac:dyDescent="0.2">
      <c r="A210" s="80">
        <v>206</v>
      </c>
      <c r="B210" s="81">
        <v>119.38739399999999</v>
      </c>
      <c r="C210" s="78"/>
      <c r="D210" s="80">
        <v>206</v>
      </c>
      <c r="E210" s="83">
        <v>65.000788999999997</v>
      </c>
    </row>
    <row r="211" spans="1:5" x14ac:dyDescent="0.2">
      <c r="A211" s="80">
        <v>207</v>
      </c>
      <c r="B211" s="81">
        <v>119.95218899999999</v>
      </c>
      <c r="C211" s="78"/>
      <c r="D211" s="80">
        <v>207</v>
      </c>
      <c r="E211" s="83">
        <v>65.565584000000001</v>
      </c>
    </row>
    <row r="212" spans="1:5" x14ac:dyDescent="0.2">
      <c r="A212" s="80">
        <v>208</v>
      </c>
      <c r="B212" s="81">
        <v>120.50671499999999</v>
      </c>
      <c r="C212" s="78"/>
      <c r="D212" s="80">
        <v>208</v>
      </c>
      <c r="E212" s="83">
        <v>66.120110000000011</v>
      </c>
    </row>
    <row r="213" spans="1:5" x14ac:dyDescent="0.2">
      <c r="A213" s="80">
        <v>209</v>
      </c>
      <c r="B213" s="81">
        <v>121.07151</v>
      </c>
      <c r="C213" s="78"/>
      <c r="D213" s="80">
        <v>209</v>
      </c>
      <c r="E213" s="83">
        <v>66.684904999999986</v>
      </c>
    </row>
    <row r="214" spans="1:5" x14ac:dyDescent="0.2">
      <c r="A214" s="80">
        <v>210</v>
      </c>
      <c r="B214" s="81">
        <v>121.63630499999998</v>
      </c>
      <c r="C214" s="78"/>
      <c r="D214" s="80">
        <v>210</v>
      </c>
      <c r="E214" s="83">
        <v>67.21889299999998</v>
      </c>
    </row>
    <row r="215" spans="1:5" x14ac:dyDescent="0.2">
      <c r="A215" s="80">
        <v>211</v>
      </c>
      <c r="B215" s="81">
        <v>122.2011</v>
      </c>
      <c r="C215" s="78"/>
      <c r="D215" s="80">
        <v>211</v>
      </c>
      <c r="E215" s="83">
        <v>67.783688000000012</v>
      </c>
    </row>
    <row r="216" spans="1:5" x14ac:dyDescent="0.2">
      <c r="A216" s="80">
        <v>212</v>
      </c>
      <c r="B216" s="81">
        <v>122.765895</v>
      </c>
      <c r="C216" s="78"/>
      <c r="D216" s="80">
        <v>212</v>
      </c>
      <c r="E216" s="83">
        <v>68.348482999999987</v>
      </c>
    </row>
    <row r="217" spans="1:5" x14ac:dyDescent="0.2">
      <c r="A217" s="80">
        <v>213</v>
      </c>
      <c r="B217" s="81">
        <v>123.320421</v>
      </c>
      <c r="C217" s="78"/>
      <c r="D217" s="80">
        <v>213</v>
      </c>
      <c r="E217" s="83">
        <v>68.903008999999969</v>
      </c>
    </row>
    <row r="218" spans="1:5" x14ac:dyDescent="0.2">
      <c r="A218" s="80">
        <v>214</v>
      </c>
      <c r="B218" s="81">
        <v>123.88521599999997</v>
      </c>
      <c r="C218" s="78"/>
      <c r="D218" s="80">
        <v>214</v>
      </c>
      <c r="E218" s="83">
        <v>69.467804000000001</v>
      </c>
    </row>
    <row r="219" spans="1:5" x14ac:dyDescent="0.2">
      <c r="A219" s="80">
        <v>215</v>
      </c>
      <c r="B219" s="81">
        <v>124.45001099999999</v>
      </c>
      <c r="C219" s="78"/>
      <c r="D219" s="80">
        <v>215</v>
      </c>
      <c r="E219" s="83">
        <v>70.032599000000005</v>
      </c>
    </row>
    <row r="220" spans="1:5" x14ac:dyDescent="0.2">
      <c r="A220" s="80">
        <v>216</v>
      </c>
      <c r="B220" s="81">
        <v>125.01480599999999</v>
      </c>
      <c r="C220" s="78"/>
      <c r="D220" s="80">
        <v>216</v>
      </c>
      <c r="E220" s="83">
        <v>70.59739399999998</v>
      </c>
    </row>
    <row r="221" spans="1:5" x14ac:dyDescent="0.2">
      <c r="A221" s="80">
        <v>217</v>
      </c>
      <c r="B221" s="81">
        <v>125.57960099999998</v>
      </c>
      <c r="C221" s="78"/>
      <c r="D221" s="80">
        <v>217</v>
      </c>
      <c r="E221" s="83">
        <v>71.162188999999984</v>
      </c>
    </row>
    <row r="222" spans="1:5" x14ac:dyDescent="0.2">
      <c r="A222" s="80">
        <v>218</v>
      </c>
      <c r="B222" s="81">
        <v>126.13412699999998</v>
      </c>
      <c r="C222" s="78"/>
      <c r="D222" s="80">
        <v>218</v>
      </c>
      <c r="E222" s="83">
        <v>71.716714999999994</v>
      </c>
    </row>
    <row r="223" spans="1:5" x14ac:dyDescent="0.2">
      <c r="A223" s="80">
        <v>219</v>
      </c>
      <c r="B223" s="81">
        <v>126.69892199999998</v>
      </c>
      <c r="C223" s="78"/>
      <c r="D223" s="80">
        <v>219</v>
      </c>
      <c r="E223" s="83">
        <v>72.281509999999997</v>
      </c>
    </row>
    <row r="224" spans="1:5" x14ac:dyDescent="0.2">
      <c r="A224" s="80">
        <v>220</v>
      </c>
      <c r="B224" s="81">
        <v>127.22264099999998</v>
      </c>
      <c r="C224" s="78"/>
      <c r="D224" s="80">
        <v>220</v>
      </c>
      <c r="E224" s="83">
        <v>72.846304999999973</v>
      </c>
    </row>
    <row r="225" spans="1:5" x14ac:dyDescent="0.2">
      <c r="A225" s="80">
        <v>221</v>
      </c>
      <c r="B225" s="81">
        <v>127.78743599999999</v>
      </c>
      <c r="C225" s="78"/>
      <c r="D225" s="80">
        <v>221</v>
      </c>
      <c r="E225" s="83">
        <v>73.411100000000005</v>
      </c>
    </row>
    <row r="226" spans="1:5" x14ac:dyDescent="0.2">
      <c r="A226" s="80">
        <v>222</v>
      </c>
      <c r="B226" s="81">
        <v>128.35223099999999</v>
      </c>
      <c r="C226" s="78"/>
      <c r="D226" s="80">
        <v>222</v>
      </c>
      <c r="E226" s="83">
        <v>73.975895000000008</v>
      </c>
    </row>
    <row r="227" spans="1:5" x14ac:dyDescent="0.2">
      <c r="A227" s="80">
        <v>223</v>
      </c>
      <c r="B227" s="81">
        <v>128.91702599999999</v>
      </c>
      <c r="C227" s="78"/>
      <c r="D227" s="80">
        <v>223</v>
      </c>
      <c r="E227" s="83">
        <v>74.53042099999999</v>
      </c>
    </row>
    <row r="228" spans="1:5" x14ac:dyDescent="0.2">
      <c r="A228" s="80">
        <v>224</v>
      </c>
      <c r="B228" s="81">
        <v>129.481821</v>
      </c>
      <c r="C228" s="78"/>
      <c r="D228" s="80">
        <v>224</v>
      </c>
      <c r="E228" s="83">
        <v>75.095215999999965</v>
      </c>
    </row>
    <row r="229" spans="1:5" x14ac:dyDescent="0.2">
      <c r="A229" s="80">
        <v>225</v>
      </c>
      <c r="B229" s="81">
        <v>130.04661599999997</v>
      </c>
      <c r="C229" s="78"/>
      <c r="D229" s="80">
        <v>225</v>
      </c>
      <c r="E229" s="83">
        <v>75.660010999999997</v>
      </c>
    </row>
    <row r="230" spans="1:5" x14ac:dyDescent="0.2">
      <c r="A230" s="80">
        <v>226</v>
      </c>
      <c r="B230" s="81">
        <v>130.60114200000001</v>
      </c>
      <c r="C230" s="78"/>
      <c r="D230" s="80">
        <v>226</v>
      </c>
      <c r="E230" s="83">
        <v>76.224806000000001</v>
      </c>
    </row>
    <row r="231" spans="1:5" x14ac:dyDescent="0.2">
      <c r="A231" s="80">
        <v>227</v>
      </c>
      <c r="B231" s="81">
        <v>131.16593699999999</v>
      </c>
      <c r="C231" s="78"/>
      <c r="D231" s="80">
        <v>227</v>
      </c>
      <c r="E231" s="83">
        <v>76.789600999999976</v>
      </c>
    </row>
    <row r="232" spans="1:5" x14ac:dyDescent="0.2">
      <c r="A232" s="80">
        <v>228</v>
      </c>
      <c r="B232" s="81">
        <v>131.73073199999999</v>
      </c>
      <c r="C232" s="78"/>
      <c r="D232" s="80">
        <v>228</v>
      </c>
      <c r="E232" s="83">
        <v>77.344126999999986</v>
      </c>
    </row>
    <row r="233" spans="1:5" x14ac:dyDescent="0.2">
      <c r="A233" s="80">
        <v>229</v>
      </c>
      <c r="B233" s="81">
        <v>132.29552699999996</v>
      </c>
      <c r="C233" s="78"/>
      <c r="D233" s="80">
        <v>229</v>
      </c>
      <c r="E233" s="83">
        <v>77.90892199999999</v>
      </c>
    </row>
    <row r="234" spans="1:5" x14ac:dyDescent="0.2">
      <c r="A234" s="80">
        <v>230</v>
      </c>
      <c r="B234" s="81">
        <v>132.860322</v>
      </c>
      <c r="C234" s="78"/>
      <c r="D234" s="80">
        <v>230</v>
      </c>
      <c r="E234" s="83">
        <v>78.43264099999999</v>
      </c>
    </row>
    <row r="235" spans="1:5" x14ac:dyDescent="0.2">
      <c r="A235" s="80">
        <v>231</v>
      </c>
      <c r="B235" s="81">
        <v>133.425117</v>
      </c>
      <c r="C235" s="78"/>
      <c r="D235" s="80">
        <v>231</v>
      </c>
      <c r="E235" s="83">
        <v>78.997435999999993</v>
      </c>
    </row>
    <row r="236" spans="1:5" x14ac:dyDescent="0.2">
      <c r="A236" s="80">
        <v>232</v>
      </c>
      <c r="B236" s="81">
        <v>133.98991199999998</v>
      </c>
      <c r="C236" s="78"/>
      <c r="D236" s="80">
        <v>232</v>
      </c>
      <c r="E236" s="83">
        <v>79.562230999999997</v>
      </c>
    </row>
    <row r="237" spans="1:5" x14ac:dyDescent="0.2">
      <c r="A237" s="80">
        <v>233</v>
      </c>
      <c r="B237" s="81">
        <v>134.55470699999998</v>
      </c>
      <c r="C237" s="78"/>
      <c r="D237" s="80">
        <v>233</v>
      </c>
      <c r="E237" s="83">
        <v>80.127026000000001</v>
      </c>
    </row>
    <row r="238" spans="1:5" x14ac:dyDescent="0.2">
      <c r="A238" s="80">
        <v>234</v>
      </c>
      <c r="B238" s="81">
        <v>135.11950199999998</v>
      </c>
      <c r="C238" s="78"/>
      <c r="D238" s="80">
        <v>234</v>
      </c>
      <c r="E238" s="83">
        <v>80.691821000000004</v>
      </c>
    </row>
    <row r="239" spans="1:5" x14ac:dyDescent="0.2">
      <c r="A239" s="80">
        <v>235</v>
      </c>
      <c r="B239" s="81">
        <v>135.68429699999999</v>
      </c>
      <c r="C239" s="78"/>
      <c r="D239" s="80">
        <v>235</v>
      </c>
      <c r="E239" s="83">
        <v>81.25661599999998</v>
      </c>
    </row>
    <row r="240" spans="1:5" x14ac:dyDescent="0.2">
      <c r="A240" s="80">
        <v>236</v>
      </c>
      <c r="B240" s="81">
        <v>136.23882299999997</v>
      </c>
      <c r="C240" s="78"/>
      <c r="D240" s="80">
        <v>236</v>
      </c>
      <c r="E240" s="83">
        <v>81.811142000000018</v>
      </c>
    </row>
    <row r="241" spans="1:5" x14ac:dyDescent="0.2">
      <c r="A241" s="80">
        <v>237</v>
      </c>
      <c r="B241" s="81">
        <v>136.803618</v>
      </c>
      <c r="C241" s="78"/>
      <c r="D241" s="80">
        <v>237</v>
      </c>
      <c r="E241" s="83">
        <v>82.375936999999993</v>
      </c>
    </row>
    <row r="242" spans="1:5" x14ac:dyDescent="0.2">
      <c r="A242" s="80">
        <v>238</v>
      </c>
      <c r="B242" s="81">
        <v>137.368413</v>
      </c>
      <c r="C242" s="78"/>
      <c r="D242" s="80">
        <v>238</v>
      </c>
      <c r="E242" s="83">
        <v>82.940731999999997</v>
      </c>
    </row>
    <row r="243" spans="1:5" x14ac:dyDescent="0.2">
      <c r="A243" s="80">
        <v>239</v>
      </c>
      <c r="B243" s="81">
        <v>137.93320799999998</v>
      </c>
      <c r="C243" s="78"/>
      <c r="D243" s="80">
        <v>239</v>
      </c>
      <c r="E243" s="83">
        <v>83.505526999999972</v>
      </c>
    </row>
    <row r="244" spans="1:5" x14ac:dyDescent="0.2">
      <c r="A244" s="80">
        <v>240</v>
      </c>
      <c r="B244" s="81">
        <v>138.49800299999998</v>
      </c>
      <c r="C244" s="78"/>
      <c r="D244" s="80">
        <v>240</v>
      </c>
      <c r="E244" s="83">
        <v>84.070322000000004</v>
      </c>
    </row>
    <row r="245" spans="1:5" x14ac:dyDescent="0.2">
      <c r="A245" s="80">
        <v>241</v>
      </c>
      <c r="B245" s="81">
        <v>139.06279799999999</v>
      </c>
      <c r="C245" s="78"/>
      <c r="D245" s="80">
        <v>241</v>
      </c>
      <c r="E245" s="83">
        <v>84.635117000000008</v>
      </c>
    </row>
    <row r="246" spans="1:5" x14ac:dyDescent="0.2">
      <c r="A246" s="80">
        <v>242</v>
      </c>
      <c r="B246" s="81">
        <v>139.617324</v>
      </c>
      <c r="C246" s="78"/>
      <c r="D246" s="80">
        <v>242</v>
      </c>
      <c r="E246" s="83">
        <v>85.199911999999983</v>
      </c>
    </row>
    <row r="247" spans="1:5" x14ac:dyDescent="0.2">
      <c r="A247" s="80">
        <v>243</v>
      </c>
      <c r="B247" s="81">
        <v>140.18211899999997</v>
      </c>
      <c r="C247" s="78"/>
      <c r="D247" s="80">
        <v>243</v>
      </c>
      <c r="E247" s="83">
        <v>85.764706999999987</v>
      </c>
    </row>
    <row r="248" spans="1:5" x14ac:dyDescent="0.2">
      <c r="A248" s="80">
        <v>244</v>
      </c>
      <c r="B248" s="81">
        <v>140.73664500000001</v>
      </c>
      <c r="C248" s="78"/>
      <c r="D248" s="80">
        <v>244</v>
      </c>
      <c r="E248" s="83">
        <v>86.329501999999991</v>
      </c>
    </row>
    <row r="249" spans="1:5" x14ac:dyDescent="0.2">
      <c r="A249" s="80">
        <v>245</v>
      </c>
      <c r="B249" s="81">
        <v>141.30143999999999</v>
      </c>
      <c r="C249" s="78"/>
      <c r="D249" s="80">
        <v>245</v>
      </c>
      <c r="E249" s="83">
        <v>86.894296999999995</v>
      </c>
    </row>
    <row r="250" spans="1:5" x14ac:dyDescent="0.2">
      <c r="A250" s="80">
        <v>246</v>
      </c>
      <c r="B250" s="81">
        <v>141.85596599999997</v>
      </c>
      <c r="C250" s="78"/>
      <c r="D250" s="80">
        <v>246</v>
      </c>
      <c r="E250" s="83">
        <v>87.448822999999976</v>
      </c>
    </row>
    <row r="251" spans="1:5" x14ac:dyDescent="0.2">
      <c r="A251" s="80">
        <v>247</v>
      </c>
      <c r="B251" s="81">
        <v>142.420761</v>
      </c>
      <c r="C251" s="78"/>
      <c r="D251" s="80">
        <v>247</v>
      </c>
      <c r="E251" s="83">
        <v>88.013618000000008</v>
      </c>
    </row>
    <row r="252" spans="1:5" x14ac:dyDescent="0.2">
      <c r="A252" s="80">
        <v>248</v>
      </c>
      <c r="B252" s="81">
        <v>142.97528699999998</v>
      </c>
      <c r="C252" s="78"/>
      <c r="D252" s="80">
        <v>248</v>
      </c>
      <c r="E252" s="83">
        <v>88.578413000000012</v>
      </c>
    </row>
    <row r="253" spans="1:5" x14ac:dyDescent="0.2">
      <c r="A253" s="80">
        <v>249</v>
      </c>
      <c r="B253" s="81">
        <v>143.54008199999998</v>
      </c>
      <c r="C253" s="78"/>
      <c r="D253" s="80">
        <v>249</v>
      </c>
      <c r="E253" s="83">
        <v>89.143207999999987</v>
      </c>
    </row>
    <row r="254" spans="1:5" x14ac:dyDescent="0.2">
      <c r="A254" s="80">
        <v>250</v>
      </c>
      <c r="B254" s="81">
        <v>144.09460799999999</v>
      </c>
      <c r="C254" s="78"/>
      <c r="D254" s="80">
        <v>250</v>
      </c>
      <c r="E254" s="83">
        <v>89.708002999999991</v>
      </c>
    </row>
    <row r="255" spans="1:5" x14ac:dyDescent="0.2">
      <c r="A255" s="80">
        <v>251</v>
      </c>
      <c r="B255" s="81">
        <v>144.659403</v>
      </c>
      <c r="C255" s="78"/>
      <c r="D255" s="80">
        <v>251</v>
      </c>
      <c r="E255" s="83">
        <v>90.272797999999995</v>
      </c>
    </row>
    <row r="256" spans="1:5" x14ac:dyDescent="0.2">
      <c r="A256" s="80">
        <v>252</v>
      </c>
      <c r="B256" s="81">
        <v>145.21392899999998</v>
      </c>
      <c r="C256" s="78"/>
      <c r="D256" s="80">
        <v>252</v>
      </c>
      <c r="E256" s="83">
        <v>90.827324000000004</v>
      </c>
    </row>
    <row r="257" spans="1:5" x14ac:dyDescent="0.2">
      <c r="A257" s="80">
        <v>253</v>
      </c>
      <c r="B257" s="81">
        <v>145.77872400000001</v>
      </c>
      <c r="C257" s="78"/>
      <c r="D257" s="80">
        <v>253</v>
      </c>
      <c r="E257" s="83">
        <v>91.39211899999998</v>
      </c>
    </row>
    <row r="258" spans="1:5" x14ac:dyDescent="0.2">
      <c r="A258" s="80">
        <v>254</v>
      </c>
      <c r="B258" s="81">
        <v>146.33324999999999</v>
      </c>
      <c r="C258" s="78"/>
      <c r="D258" s="80">
        <v>254</v>
      </c>
      <c r="E258" s="83">
        <v>91.946645000000018</v>
      </c>
    </row>
    <row r="259" spans="1:5" x14ac:dyDescent="0.2">
      <c r="A259" s="80">
        <v>255</v>
      </c>
      <c r="B259" s="81">
        <v>146.898045</v>
      </c>
      <c r="C259" s="78"/>
      <c r="D259" s="80">
        <v>255</v>
      </c>
      <c r="E259" s="83">
        <v>92.511439999999993</v>
      </c>
    </row>
    <row r="260" spans="1:5" x14ac:dyDescent="0.2">
      <c r="A260" s="80">
        <v>256</v>
      </c>
      <c r="B260" s="81">
        <v>147.45257100000001</v>
      </c>
      <c r="C260" s="78"/>
      <c r="D260" s="80">
        <v>256</v>
      </c>
      <c r="E260" s="83">
        <v>93.065965999999975</v>
      </c>
    </row>
    <row r="261" spans="1:5" x14ac:dyDescent="0.2">
      <c r="A261" s="80">
        <v>257</v>
      </c>
      <c r="B261" s="81">
        <v>148.01736599999998</v>
      </c>
      <c r="C261" s="78"/>
      <c r="D261" s="80">
        <v>257</v>
      </c>
      <c r="E261" s="83">
        <v>93.630761000000007</v>
      </c>
    </row>
    <row r="262" spans="1:5" x14ac:dyDescent="0.2">
      <c r="A262" s="80">
        <v>258</v>
      </c>
      <c r="B262" s="81">
        <v>148.57189199999999</v>
      </c>
      <c r="C262" s="78"/>
      <c r="D262" s="80">
        <v>258</v>
      </c>
      <c r="E262" s="83">
        <v>94.185286999999988</v>
      </c>
    </row>
    <row r="263" spans="1:5" x14ac:dyDescent="0.2">
      <c r="A263" s="80">
        <v>259</v>
      </c>
      <c r="B263" s="81">
        <v>149.13668699999997</v>
      </c>
      <c r="C263" s="78"/>
      <c r="D263" s="80">
        <v>259</v>
      </c>
      <c r="E263" s="83">
        <v>94.750081999999992</v>
      </c>
    </row>
    <row r="264" spans="1:5" x14ac:dyDescent="0.2">
      <c r="A264" s="80">
        <v>260</v>
      </c>
      <c r="B264" s="81">
        <v>149.701482</v>
      </c>
      <c r="C264" s="78"/>
      <c r="D264" s="80">
        <v>260</v>
      </c>
      <c r="E264" s="83">
        <v>95.304608000000002</v>
      </c>
    </row>
    <row r="265" spans="1:5" x14ac:dyDescent="0.2">
      <c r="A265" s="80">
        <v>261</v>
      </c>
      <c r="B265" s="81">
        <v>150.26627699999997</v>
      </c>
      <c r="C265" s="78"/>
      <c r="D265" s="80">
        <v>261</v>
      </c>
      <c r="E265" s="83">
        <v>95.869403000000005</v>
      </c>
    </row>
    <row r="266" spans="1:5" x14ac:dyDescent="0.2">
      <c r="A266" s="80">
        <v>262</v>
      </c>
      <c r="B266" s="81">
        <v>150.83107199999998</v>
      </c>
      <c r="C266" s="78"/>
      <c r="D266" s="80">
        <v>262</v>
      </c>
      <c r="E266" s="83">
        <v>96.423928999999987</v>
      </c>
    </row>
    <row r="267" spans="1:5" x14ac:dyDescent="0.2">
      <c r="A267" s="80">
        <v>263</v>
      </c>
      <c r="B267" s="81">
        <v>151.39586700000001</v>
      </c>
      <c r="C267" s="78"/>
      <c r="D267" s="80">
        <v>263</v>
      </c>
      <c r="E267" s="83">
        <v>96.988724000000019</v>
      </c>
    </row>
    <row r="268" spans="1:5" x14ac:dyDescent="0.2">
      <c r="A268" s="80">
        <v>264</v>
      </c>
      <c r="B268" s="81">
        <v>151.96066199999999</v>
      </c>
      <c r="C268" s="78"/>
      <c r="D268" s="80">
        <v>264</v>
      </c>
      <c r="E268" s="83">
        <v>97.54325</v>
      </c>
    </row>
    <row r="269" spans="1:5" x14ac:dyDescent="0.2">
      <c r="A269" s="80">
        <v>265</v>
      </c>
      <c r="B269" s="81">
        <v>152.51518799999999</v>
      </c>
      <c r="C269" s="78"/>
      <c r="D269" s="80">
        <v>265</v>
      </c>
      <c r="E269" s="83">
        <v>98.108045000000004</v>
      </c>
    </row>
    <row r="270" spans="1:5" x14ac:dyDescent="0.2">
      <c r="A270" s="80">
        <v>266</v>
      </c>
      <c r="B270" s="81">
        <v>153.07998299999997</v>
      </c>
      <c r="C270" s="78"/>
      <c r="D270" s="80">
        <v>266</v>
      </c>
      <c r="E270" s="83">
        <v>98.662571000000014</v>
      </c>
    </row>
    <row r="271" spans="1:5" x14ac:dyDescent="0.2">
      <c r="A271" s="80">
        <v>267</v>
      </c>
      <c r="B271" s="81">
        <v>153.644778</v>
      </c>
      <c r="C271" s="78"/>
      <c r="D271" s="80">
        <v>267</v>
      </c>
      <c r="E271" s="83">
        <v>99.227365999999989</v>
      </c>
    </row>
    <row r="272" spans="1:5" x14ac:dyDescent="0.2">
      <c r="A272" s="80">
        <v>268</v>
      </c>
      <c r="B272" s="81">
        <v>154.20957299999998</v>
      </c>
      <c r="C272" s="78"/>
      <c r="D272" s="80">
        <v>268</v>
      </c>
      <c r="E272" s="83">
        <v>99.781891999999999</v>
      </c>
    </row>
    <row r="273" spans="1:5" x14ac:dyDescent="0.2">
      <c r="A273" s="80">
        <v>269</v>
      </c>
      <c r="B273" s="81">
        <v>154.77436799999998</v>
      </c>
      <c r="C273" s="78"/>
      <c r="D273" s="80">
        <v>269</v>
      </c>
      <c r="E273" s="83">
        <v>100.34668699999997</v>
      </c>
    </row>
    <row r="274" spans="1:5" x14ac:dyDescent="0.2">
      <c r="A274" s="80">
        <v>270</v>
      </c>
      <c r="B274" s="81">
        <v>155.33916299999999</v>
      </c>
      <c r="C274" s="78"/>
      <c r="D274" s="80">
        <v>270</v>
      </c>
      <c r="E274" s="83">
        <v>100.91148200000001</v>
      </c>
    </row>
    <row r="275" spans="1:5" x14ac:dyDescent="0.2">
      <c r="A275" s="80">
        <v>271</v>
      </c>
      <c r="B275" s="81">
        <v>155.90395799999999</v>
      </c>
      <c r="C275" s="78"/>
      <c r="D275" s="80">
        <v>271</v>
      </c>
      <c r="E275" s="83">
        <v>101.47627699999998</v>
      </c>
    </row>
    <row r="276" spans="1:5" x14ac:dyDescent="0.2">
      <c r="A276" s="80">
        <v>272</v>
      </c>
      <c r="B276" s="81">
        <v>156.46875299999999</v>
      </c>
      <c r="C276" s="78"/>
      <c r="D276" s="80">
        <v>272</v>
      </c>
      <c r="E276" s="83">
        <v>102.04107199999999</v>
      </c>
    </row>
    <row r="277" spans="1:5" x14ac:dyDescent="0.2">
      <c r="A277" s="80">
        <v>273</v>
      </c>
      <c r="B277" s="81">
        <v>157.03354799999997</v>
      </c>
      <c r="C277" s="78"/>
      <c r="D277" s="80">
        <v>273</v>
      </c>
      <c r="E277" s="83">
        <v>102.60586700000002</v>
      </c>
    </row>
    <row r="278" spans="1:5" x14ac:dyDescent="0.2">
      <c r="A278" s="80">
        <v>274</v>
      </c>
      <c r="B278" s="81">
        <v>157.598343</v>
      </c>
      <c r="C278" s="78"/>
      <c r="D278" s="80">
        <v>274</v>
      </c>
      <c r="E278" s="83">
        <v>103.17066199999999</v>
      </c>
    </row>
    <row r="279" spans="1:5" x14ac:dyDescent="0.2">
      <c r="A279" s="80">
        <v>275</v>
      </c>
      <c r="B279" s="81">
        <v>158.163138</v>
      </c>
      <c r="C279" s="78"/>
      <c r="D279" s="80">
        <v>275</v>
      </c>
      <c r="E279" s="83">
        <v>103.725188</v>
      </c>
    </row>
    <row r="280" spans="1:5" x14ac:dyDescent="0.2">
      <c r="A280" s="80">
        <v>276</v>
      </c>
      <c r="B280" s="81">
        <v>158.72793299999998</v>
      </c>
      <c r="C280" s="78"/>
      <c r="D280" s="80">
        <v>276</v>
      </c>
      <c r="E280" s="83">
        <v>104.28998299999998</v>
      </c>
    </row>
    <row r="281" spans="1:5" x14ac:dyDescent="0.2">
      <c r="A281" s="80">
        <v>277</v>
      </c>
      <c r="B281" s="81">
        <v>159.29272799999998</v>
      </c>
      <c r="C281" s="78"/>
      <c r="D281" s="80">
        <v>277</v>
      </c>
      <c r="E281" s="83">
        <v>104.85477800000001</v>
      </c>
    </row>
    <row r="282" spans="1:5" x14ac:dyDescent="0.2">
      <c r="A282" s="80">
        <v>278</v>
      </c>
      <c r="B282" s="81">
        <v>159.85752299999999</v>
      </c>
      <c r="C282" s="78"/>
      <c r="D282" s="80">
        <v>278</v>
      </c>
      <c r="E282" s="83">
        <v>105.41957299999999</v>
      </c>
    </row>
    <row r="283" spans="1:5" x14ac:dyDescent="0.2">
      <c r="A283" s="80">
        <v>279</v>
      </c>
      <c r="B283" s="81">
        <v>160.42231799999999</v>
      </c>
      <c r="C283" s="78"/>
      <c r="D283" s="80">
        <v>279</v>
      </c>
      <c r="E283" s="83">
        <v>105.98436799999999</v>
      </c>
    </row>
    <row r="284" spans="1:5" x14ac:dyDescent="0.2">
      <c r="A284" s="80">
        <v>280</v>
      </c>
      <c r="B284" s="81">
        <v>160.98711299999999</v>
      </c>
      <c r="C284" s="78"/>
      <c r="D284" s="80">
        <v>280</v>
      </c>
      <c r="E284" s="83">
        <v>106.54916299999999</v>
      </c>
    </row>
    <row r="285" spans="1:5" x14ac:dyDescent="0.2">
      <c r="A285" s="80">
        <v>281</v>
      </c>
      <c r="B285" s="81">
        <v>161.55190799999997</v>
      </c>
      <c r="C285" s="78"/>
      <c r="D285" s="80">
        <v>281</v>
      </c>
      <c r="E285" s="83">
        <v>107.113958</v>
      </c>
    </row>
    <row r="286" spans="1:5" x14ac:dyDescent="0.2">
      <c r="A286" s="80">
        <v>282</v>
      </c>
      <c r="B286" s="81">
        <v>162.10643399999998</v>
      </c>
      <c r="C286" s="78"/>
      <c r="D286" s="80">
        <v>282</v>
      </c>
      <c r="E286" s="83">
        <v>107.678753</v>
      </c>
    </row>
    <row r="287" spans="1:5" x14ac:dyDescent="0.2">
      <c r="A287" s="80">
        <v>283</v>
      </c>
      <c r="B287" s="81">
        <v>162.67122899999998</v>
      </c>
      <c r="C287" s="78"/>
      <c r="D287" s="80">
        <v>283</v>
      </c>
      <c r="E287" s="83">
        <v>108.24354799999998</v>
      </c>
    </row>
    <row r="288" spans="1:5" x14ac:dyDescent="0.2">
      <c r="A288" s="80">
        <v>284</v>
      </c>
      <c r="B288" s="81">
        <v>163.22575499999996</v>
      </c>
      <c r="C288" s="78"/>
      <c r="D288" s="80">
        <v>284</v>
      </c>
      <c r="E288" s="83">
        <v>108.80834300000001</v>
      </c>
    </row>
    <row r="289" spans="1:5" x14ac:dyDescent="0.2">
      <c r="A289" s="80">
        <v>285</v>
      </c>
      <c r="B289" s="81">
        <v>163.780281</v>
      </c>
      <c r="C289" s="78"/>
      <c r="D289" s="80">
        <v>285</v>
      </c>
      <c r="E289" s="83">
        <v>109.37313800000001</v>
      </c>
    </row>
    <row r="290" spans="1:5" x14ac:dyDescent="0.2">
      <c r="A290" s="80">
        <v>286</v>
      </c>
      <c r="B290" s="81">
        <v>164.34507599999998</v>
      </c>
      <c r="C290" s="78"/>
      <c r="D290" s="80">
        <v>286</v>
      </c>
      <c r="E290" s="83">
        <v>109.93793299999999</v>
      </c>
    </row>
    <row r="291" spans="1:5" x14ac:dyDescent="0.2">
      <c r="A291" s="80">
        <v>287</v>
      </c>
      <c r="B291" s="81">
        <v>164.89960199999996</v>
      </c>
      <c r="C291" s="78"/>
      <c r="D291" s="80">
        <v>287</v>
      </c>
      <c r="E291" s="83">
        <v>110.50272799999999</v>
      </c>
    </row>
    <row r="292" spans="1:5" x14ac:dyDescent="0.2">
      <c r="A292" s="80">
        <v>288</v>
      </c>
      <c r="B292" s="81">
        <v>165.46439699999999</v>
      </c>
      <c r="C292" s="78"/>
      <c r="D292" s="80">
        <v>288</v>
      </c>
      <c r="E292" s="83">
        <v>111.06752299999999</v>
      </c>
    </row>
    <row r="293" spans="1:5" x14ac:dyDescent="0.2">
      <c r="A293" s="80">
        <v>289</v>
      </c>
      <c r="B293" s="81">
        <v>166.01892299999997</v>
      </c>
      <c r="C293" s="78"/>
      <c r="D293" s="80">
        <v>289</v>
      </c>
      <c r="E293" s="83">
        <v>111.632318</v>
      </c>
    </row>
    <row r="294" spans="1:5" x14ac:dyDescent="0.2">
      <c r="A294" s="80">
        <v>290</v>
      </c>
      <c r="B294" s="81">
        <v>166.58371799999998</v>
      </c>
      <c r="C294" s="78"/>
      <c r="D294" s="80">
        <v>290</v>
      </c>
      <c r="E294" s="83">
        <v>112.197113</v>
      </c>
    </row>
    <row r="295" spans="1:5" x14ac:dyDescent="0.2">
      <c r="A295" s="80">
        <v>291</v>
      </c>
      <c r="B295" s="81">
        <v>167.13824399999999</v>
      </c>
      <c r="C295" s="78"/>
      <c r="D295" s="80">
        <v>291</v>
      </c>
      <c r="E295" s="83">
        <v>112.76190799999998</v>
      </c>
    </row>
    <row r="296" spans="1:5" x14ac:dyDescent="0.2">
      <c r="A296" s="80">
        <v>292</v>
      </c>
      <c r="B296" s="81">
        <v>167.70303899999999</v>
      </c>
      <c r="C296" s="78"/>
      <c r="D296" s="80">
        <v>292</v>
      </c>
      <c r="E296" s="83">
        <v>113.31643399999999</v>
      </c>
    </row>
    <row r="297" spans="1:5" x14ac:dyDescent="0.2">
      <c r="A297" s="80">
        <v>293</v>
      </c>
      <c r="B297" s="81">
        <v>168.25756499999997</v>
      </c>
      <c r="C297" s="78"/>
      <c r="D297" s="80">
        <v>293</v>
      </c>
      <c r="E297" s="83">
        <v>113.88122899999999</v>
      </c>
    </row>
    <row r="298" spans="1:5" x14ac:dyDescent="0.2">
      <c r="A298" s="80">
        <v>294</v>
      </c>
      <c r="B298" s="81">
        <v>168.82236</v>
      </c>
      <c r="C298" s="78"/>
      <c r="D298" s="80">
        <v>294</v>
      </c>
      <c r="E298" s="83">
        <v>114.43575499999997</v>
      </c>
    </row>
    <row r="299" spans="1:5" x14ac:dyDescent="0.2">
      <c r="A299" s="80">
        <v>295</v>
      </c>
      <c r="B299" s="81">
        <v>169.37688599999998</v>
      </c>
      <c r="C299" s="78"/>
      <c r="D299" s="80">
        <v>295</v>
      </c>
      <c r="E299" s="83">
        <v>114.99028100000001</v>
      </c>
    </row>
    <row r="300" spans="1:5" x14ac:dyDescent="0.2">
      <c r="A300" s="80">
        <v>296</v>
      </c>
      <c r="B300" s="81">
        <v>169.94168099999999</v>
      </c>
      <c r="C300" s="78"/>
      <c r="D300" s="80">
        <v>296</v>
      </c>
      <c r="E300" s="83">
        <v>115.55507599999999</v>
      </c>
    </row>
    <row r="301" spans="1:5" x14ac:dyDescent="0.2">
      <c r="A301" s="80">
        <v>297</v>
      </c>
      <c r="B301" s="81">
        <v>170.496207</v>
      </c>
      <c r="C301" s="78"/>
      <c r="D301" s="80">
        <v>297</v>
      </c>
      <c r="E301" s="83">
        <v>116.10960199999997</v>
      </c>
    </row>
    <row r="302" spans="1:5" x14ac:dyDescent="0.2">
      <c r="A302" s="80">
        <v>298</v>
      </c>
      <c r="B302" s="81">
        <v>171.06100199999997</v>
      </c>
      <c r="C302" s="78"/>
      <c r="D302" s="80">
        <v>298</v>
      </c>
      <c r="E302" s="83">
        <v>116.674397</v>
      </c>
    </row>
    <row r="303" spans="1:5" x14ac:dyDescent="0.2">
      <c r="A303" s="80">
        <v>299</v>
      </c>
      <c r="B303" s="81">
        <v>171.61552799999998</v>
      </c>
      <c r="C303" s="78"/>
      <c r="D303" s="80">
        <v>299</v>
      </c>
      <c r="E303" s="83">
        <v>117.22892299999998</v>
      </c>
    </row>
    <row r="304" spans="1:5" x14ac:dyDescent="0.2">
      <c r="A304" s="80">
        <v>300</v>
      </c>
      <c r="B304" s="81">
        <v>172.18032299999999</v>
      </c>
      <c r="C304" s="78"/>
      <c r="D304" s="80">
        <v>300</v>
      </c>
      <c r="E304" s="83">
        <v>117.79371799999998</v>
      </c>
    </row>
    <row r="305" spans="5:5" x14ac:dyDescent="0.2">
      <c r="E305" s="83"/>
    </row>
    <row r="306" spans="5:5" x14ac:dyDescent="0.2">
      <c r="E306" s="83"/>
    </row>
    <row r="307" spans="5:5" x14ac:dyDescent="0.2">
      <c r="E307" s="83"/>
    </row>
    <row r="308" spans="5:5" x14ac:dyDescent="0.2">
      <c r="E308" s="83"/>
    </row>
    <row r="309" spans="5:5" x14ac:dyDescent="0.2">
      <c r="E309" s="83"/>
    </row>
    <row r="310" spans="5:5" x14ac:dyDescent="0.2">
      <c r="E310" s="83"/>
    </row>
    <row r="311" spans="5:5" x14ac:dyDescent="0.2">
      <c r="E311" s="83"/>
    </row>
    <row r="312" spans="5:5" x14ac:dyDescent="0.2">
      <c r="E312" s="83"/>
    </row>
    <row r="313" spans="5:5" x14ac:dyDescent="0.2">
      <c r="E313" s="83"/>
    </row>
    <row r="314" spans="5:5" x14ac:dyDescent="0.2">
      <c r="E314" s="83"/>
    </row>
  </sheetData>
  <mergeCells count="2">
    <mergeCell ref="A3:B3"/>
    <mergeCell ref="D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6050E-B7EB-46B1-9621-6B840310663D}">
  <dimension ref="A1:E304"/>
  <sheetViews>
    <sheetView workbookViewId="0">
      <selection activeCell="A2" sqref="A2"/>
    </sheetView>
  </sheetViews>
  <sheetFormatPr defaultRowHeight="12.75" x14ac:dyDescent="0.2"/>
  <cols>
    <col min="1" max="1" width="12.7109375" style="31" customWidth="1"/>
    <col min="2" max="2" width="12.7109375" customWidth="1"/>
    <col min="3" max="3" width="6.7109375" customWidth="1"/>
  </cols>
  <sheetData>
    <row r="1" spans="1:5" ht="15.75" x14ac:dyDescent="0.25">
      <c r="A1" s="38" t="s">
        <v>55</v>
      </c>
    </row>
    <row r="2" spans="1:5" ht="15.75" x14ac:dyDescent="0.25">
      <c r="A2" s="38"/>
    </row>
    <row r="3" spans="1:5" x14ac:dyDescent="0.2">
      <c r="A3" s="76" t="s">
        <v>38</v>
      </c>
      <c r="B3" s="76"/>
    </row>
    <row r="4" spans="1:5" x14ac:dyDescent="0.2">
      <c r="A4" s="39" t="s">
        <v>28</v>
      </c>
      <c r="B4" s="39" t="s">
        <v>29</v>
      </c>
    </row>
    <row r="5" spans="1:5" x14ac:dyDescent="0.2">
      <c r="A5" s="31">
        <v>1</v>
      </c>
      <c r="B5" s="85">
        <v>9.4700000000000006</v>
      </c>
      <c r="E5" s="1"/>
    </row>
    <row r="6" spans="1:5" x14ac:dyDescent="0.2">
      <c r="A6" s="31">
        <v>2</v>
      </c>
      <c r="B6" s="85">
        <v>9.4700000000000006</v>
      </c>
    </row>
    <row r="7" spans="1:5" x14ac:dyDescent="0.2">
      <c r="A7" s="31">
        <v>3</v>
      </c>
      <c r="B7" s="85">
        <v>9.4700000000000006</v>
      </c>
    </row>
    <row r="8" spans="1:5" x14ac:dyDescent="0.2">
      <c r="A8" s="31">
        <v>4</v>
      </c>
      <c r="B8" s="85">
        <v>9.4700000000000006</v>
      </c>
    </row>
    <row r="9" spans="1:5" x14ac:dyDescent="0.2">
      <c r="A9" s="31">
        <v>5</v>
      </c>
      <c r="B9" s="85">
        <v>9.4700000000000006</v>
      </c>
    </row>
    <row r="10" spans="1:5" x14ac:dyDescent="0.2">
      <c r="A10" s="31">
        <v>6</v>
      </c>
      <c r="B10" s="85">
        <v>9.4700000000000006</v>
      </c>
    </row>
    <row r="11" spans="1:5" x14ac:dyDescent="0.2">
      <c r="A11" s="31">
        <v>7</v>
      </c>
      <c r="B11" s="85">
        <v>9.4700000000000006</v>
      </c>
    </row>
    <row r="12" spans="1:5" x14ac:dyDescent="0.2">
      <c r="A12" s="31">
        <v>8</v>
      </c>
      <c r="B12" s="85">
        <v>9.4700000000000006</v>
      </c>
    </row>
    <row r="13" spans="1:5" x14ac:dyDescent="0.2">
      <c r="A13" s="31">
        <v>9</v>
      </c>
      <c r="B13" s="85">
        <v>9.4700000000000006</v>
      </c>
    </row>
    <row r="14" spans="1:5" x14ac:dyDescent="0.2">
      <c r="A14" s="31">
        <v>10</v>
      </c>
      <c r="B14" s="85">
        <v>9.4700000000000006</v>
      </c>
    </row>
    <row r="15" spans="1:5" x14ac:dyDescent="0.2">
      <c r="A15" s="31">
        <v>11</v>
      </c>
      <c r="B15" s="85">
        <v>9.4700000000000006</v>
      </c>
    </row>
    <row r="16" spans="1:5" x14ac:dyDescent="0.2">
      <c r="A16" s="31">
        <v>12</v>
      </c>
      <c r="B16" s="85">
        <v>9.4700000000000006</v>
      </c>
    </row>
    <row r="17" spans="1:2" x14ac:dyDescent="0.2">
      <c r="A17" s="31">
        <v>13</v>
      </c>
      <c r="B17" s="85">
        <v>9.4700000000000006</v>
      </c>
    </row>
    <row r="18" spans="1:2" x14ac:dyDescent="0.2">
      <c r="A18" s="31">
        <v>14</v>
      </c>
      <c r="B18" s="85">
        <v>9.4700000000000006</v>
      </c>
    </row>
    <row r="19" spans="1:2" x14ac:dyDescent="0.2">
      <c r="A19" s="31">
        <v>15</v>
      </c>
      <c r="B19" s="85">
        <v>9.4700000000000006</v>
      </c>
    </row>
    <row r="20" spans="1:2" x14ac:dyDescent="0.2">
      <c r="A20" s="31">
        <v>16</v>
      </c>
      <c r="B20" s="85">
        <v>9.34</v>
      </c>
    </row>
    <row r="21" spans="1:2" x14ac:dyDescent="0.2">
      <c r="A21" s="31">
        <v>17</v>
      </c>
      <c r="B21" s="85">
        <v>9.2200000000000006</v>
      </c>
    </row>
    <row r="22" spans="1:2" x14ac:dyDescent="0.2">
      <c r="A22" s="31">
        <v>18</v>
      </c>
      <c r="B22" s="85">
        <v>9.09</v>
      </c>
    </row>
    <row r="23" spans="1:2" x14ac:dyDescent="0.2">
      <c r="A23" s="31">
        <v>19</v>
      </c>
      <c r="B23" s="85">
        <v>8.9700000000000006</v>
      </c>
    </row>
    <row r="24" spans="1:2" x14ac:dyDescent="0.2">
      <c r="A24" s="31">
        <v>20</v>
      </c>
      <c r="B24" s="85">
        <v>8.84</v>
      </c>
    </row>
    <row r="25" spans="1:2" x14ac:dyDescent="0.2">
      <c r="A25" s="31">
        <v>21</v>
      </c>
      <c r="B25" s="85">
        <v>8.7100000000000009</v>
      </c>
    </row>
    <row r="26" spans="1:2" x14ac:dyDescent="0.2">
      <c r="A26" s="31">
        <v>22</v>
      </c>
      <c r="B26" s="85">
        <v>8.59</v>
      </c>
    </row>
    <row r="27" spans="1:2" x14ac:dyDescent="0.2">
      <c r="A27" s="31">
        <v>23</v>
      </c>
      <c r="B27" s="85">
        <v>8.4600000000000009</v>
      </c>
    </row>
    <row r="28" spans="1:2" x14ac:dyDescent="0.2">
      <c r="A28" s="31">
        <v>24</v>
      </c>
      <c r="B28" s="85">
        <v>8.34</v>
      </c>
    </row>
    <row r="29" spans="1:2" x14ac:dyDescent="0.2">
      <c r="A29" s="31">
        <v>25</v>
      </c>
      <c r="B29" s="85">
        <v>8.2100000000000009</v>
      </c>
    </row>
    <row r="30" spans="1:2" x14ac:dyDescent="0.2">
      <c r="A30" s="31">
        <v>26</v>
      </c>
      <c r="B30" s="85">
        <v>8.08</v>
      </c>
    </row>
    <row r="31" spans="1:2" x14ac:dyDescent="0.2">
      <c r="A31" s="31">
        <v>27</v>
      </c>
      <c r="B31" s="85">
        <v>7.96</v>
      </c>
    </row>
    <row r="32" spans="1:2" x14ac:dyDescent="0.2">
      <c r="A32" s="31">
        <v>28</v>
      </c>
      <c r="B32" s="85">
        <v>7.83</v>
      </c>
    </row>
    <row r="33" spans="1:2" x14ac:dyDescent="0.2">
      <c r="A33" s="31">
        <v>29</v>
      </c>
      <c r="B33" s="85">
        <v>7.71</v>
      </c>
    </row>
    <row r="34" spans="1:2" x14ac:dyDescent="0.2">
      <c r="A34" s="31">
        <v>30</v>
      </c>
      <c r="B34" s="85">
        <v>7.5780000000000003</v>
      </c>
    </row>
    <row r="35" spans="1:2" x14ac:dyDescent="0.2">
      <c r="A35" s="31">
        <v>31</v>
      </c>
      <c r="B35" s="85">
        <v>7.45</v>
      </c>
    </row>
    <row r="36" spans="1:2" x14ac:dyDescent="0.2">
      <c r="A36" s="31">
        <v>32</v>
      </c>
      <c r="B36" s="85">
        <v>7.33</v>
      </c>
    </row>
    <row r="37" spans="1:2" x14ac:dyDescent="0.2">
      <c r="A37" s="31">
        <v>33</v>
      </c>
      <c r="B37" s="85">
        <v>7.2</v>
      </c>
    </row>
    <row r="38" spans="1:2" x14ac:dyDescent="0.2">
      <c r="A38" s="31">
        <v>34</v>
      </c>
      <c r="B38" s="85">
        <v>7.08</v>
      </c>
    </row>
    <row r="39" spans="1:2" x14ac:dyDescent="0.2">
      <c r="A39" s="31">
        <v>35</v>
      </c>
      <c r="B39" s="85">
        <v>6.95</v>
      </c>
    </row>
    <row r="40" spans="1:2" x14ac:dyDescent="0.2">
      <c r="A40" s="31">
        <v>36</v>
      </c>
      <c r="B40" s="85">
        <v>6.82</v>
      </c>
    </row>
    <row r="41" spans="1:2" x14ac:dyDescent="0.2">
      <c r="A41" s="31">
        <v>37</v>
      </c>
      <c r="B41" s="85">
        <v>6.7</v>
      </c>
    </row>
    <row r="42" spans="1:2" x14ac:dyDescent="0.2">
      <c r="A42" s="31">
        <v>38</v>
      </c>
      <c r="B42" s="85">
        <v>6.57</v>
      </c>
    </row>
    <row r="43" spans="1:2" x14ac:dyDescent="0.2">
      <c r="A43" s="31">
        <v>39</v>
      </c>
      <c r="B43" s="85">
        <v>6.45</v>
      </c>
    </row>
    <row r="44" spans="1:2" x14ac:dyDescent="0.2">
      <c r="A44" s="31">
        <v>40</v>
      </c>
      <c r="B44" s="85">
        <v>6.32</v>
      </c>
    </row>
    <row r="45" spans="1:2" x14ac:dyDescent="0.2">
      <c r="A45" s="31">
        <v>41</v>
      </c>
      <c r="B45" s="85">
        <v>6.19</v>
      </c>
    </row>
    <row r="46" spans="1:2" x14ac:dyDescent="0.2">
      <c r="A46" s="31">
        <v>42</v>
      </c>
      <c r="B46" s="85">
        <v>6.07</v>
      </c>
    </row>
    <row r="47" spans="1:2" x14ac:dyDescent="0.2">
      <c r="A47" s="31">
        <v>43</v>
      </c>
      <c r="B47" s="85">
        <v>5.94</v>
      </c>
    </row>
    <row r="48" spans="1:2" x14ac:dyDescent="0.2">
      <c r="A48" s="31">
        <v>44</v>
      </c>
      <c r="B48" s="85">
        <v>5.82</v>
      </c>
    </row>
    <row r="49" spans="1:2" x14ac:dyDescent="0.2">
      <c r="A49" s="31">
        <v>45</v>
      </c>
      <c r="B49" s="85">
        <v>5.69</v>
      </c>
    </row>
    <row r="50" spans="1:2" x14ac:dyDescent="0.2">
      <c r="A50" s="31">
        <v>46</v>
      </c>
      <c r="B50" s="85">
        <v>5.56</v>
      </c>
    </row>
    <row r="51" spans="1:2" x14ac:dyDescent="0.2">
      <c r="A51" s="31">
        <v>47</v>
      </c>
      <c r="B51" s="85">
        <v>5.44</v>
      </c>
    </row>
    <row r="52" spans="1:2" x14ac:dyDescent="0.2">
      <c r="A52" s="31">
        <v>48</v>
      </c>
      <c r="B52" s="85">
        <v>5.31</v>
      </c>
    </row>
    <row r="53" spans="1:2" x14ac:dyDescent="0.2">
      <c r="A53" s="31">
        <v>49</v>
      </c>
      <c r="B53" s="85">
        <v>5.19</v>
      </c>
    </row>
    <row r="54" spans="1:2" x14ac:dyDescent="0.2">
      <c r="A54" s="31">
        <v>50</v>
      </c>
      <c r="B54" s="85">
        <v>5.0599999999999996</v>
      </c>
    </row>
    <row r="55" spans="1:2" x14ac:dyDescent="0.2">
      <c r="A55" s="31">
        <v>51</v>
      </c>
      <c r="B55" s="85">
        <v>4.93</v>
      </c>
    </row>
    <row r="56" spans="1:2" x14ac:dyDescent="0.2">
      <c r="A56" s="31">
        <v>52</v>
      </c>
      <c r="B56" s="85">
        <v>4.8099999999999996</v>
      </c>
    </row>
    <row r="57" spans="1:2" x14ac:dyDescent="0.2">
      <c r="A57" s="31">
        <v>53</v>
      </c>
      <c r="B57" s="85">
        <v>4.68</v>
      </c>
    </row>
    <row r="58" spans="1:2" x14ac:dyDescent="0.2">
      <c r="A58" s="31">
        <v>54</v>
      </c>
      <c r="B58" s="85">
        <v>4.5599999999999996</v>
      </c>
    </row>
    <row r="59" spans="1:2" x14ac:dyDescent="0.2">
      <c r="A59" s="31">
        <v>55</v>
      </c>
      <c r="B59" s="85">
        <v>4.43</v>
      </c>
    </row>
    <row r="60" spans="1:2" x14ac:dyDescent="0.2">
      <c r="A60" s="31">
        <v>56</v>
      </c>
      <c r="B60" s="85">
        <v>4.3</v>
      </c>
    </row>
    <row r="61" spans="1:2" x14ac:dyDescent="0.2">
      <c r="A61" s="31">
        <v>57</v>
      </c>
      <c r="B61" s="85">
        <v>4.18</v>
      </c>
    </row>
    <row r="62" spans="1:2" x14ac:dyDescent="0.2">
      <c r="A62" s="31">
        <v>58</v>
      </c>
      <c r="B62" s="85">
        <v>4.05</v>
      </c>
    </row>
    <row r="63" spans="1:2" x14ac:dyDescent="0.2">
      <c r="A63" s="31">
        <v>59</v>
      </c>
      <c r="B63" s="85">
        <v>3.93</v>
      </c>
    </row>
    <row r="64" spans="1:2" x14ac:dyDescent="0.2">
      <c r="A64" s="31">
        <v>60</v>
      </c>
      <c r="B64" s="85">
        <v>3.8</v>
      </c>
    </row>
    <row r="65" spans="1:2" x14ac:dyDescent="0.2">
      <c r="A65" s="31">
        <v>61</v>
      </c>
      <c r="B65" s="85">
        <v>3.67</v>
      </c>
    </row>
    <row r="66" spans="1:2" x14ac:dyDescent="0.2">
      <c r="A66" s="31">
        <v>62</v>
      </c>
      <c r="B66" s="85">
        <v>3.55</v>
      </c>
    </row>
    <row r="67" spans="1:2" x14ac:dyDescent="0.2">
      <c r="A67" s="31">
        <v>63</v>
      </c>
      <c r="B67" s="85">
        <v>3.42</v>
      </c>
    </row>
    <row r="68" spans="1:2" x14ac:dyDescent="0.2">
      <c r="A68" s="31">
        <v>64</v>
      </c>
      <c r="B68" s="85">
        <v>3.3</v>
      </c>
    </row>
    <row r="69" spans="1:2" x14ac:dyDescent="0.2">
      <c r="A69" s="31">
        <v>65</v>
      </c>
      <c r="B69" s="85">
        <v>3.17</v>
      </c>
    </row>
    <row r="70" spans="1:2" x14ac:dyDescent="0.2">
      <c r="A70" s="31">
        <v>66</v>
      </c>
      <c r="B70" s="85">
        <v>3.04</v>
      </c>
    </row>
    <row r="71" spans="1:2" x14ac:dyDescent="0.2">
      <c r="A71" s="31">
        <v>67</v>
      </c>
      <c r="B71" s="85">
        <v>2.92</v>
      </c>
    </row>
    <row r="72" spans="1:2" x14ac:dyDescent="0.2">
      <c r="A72" s="31">
        <v>68</v>
      </c>
      <c r="B72" s="85">
        <v>2.79</v>
      </c>
    </row>
    <row r="73" spans="1:2" x14ac:dyDescent="0.2">
      <c r="A73" s="31">
        <v>69</v>
      </c>
      <c r="B73" s="85">
        <v>2.67</v>
      </c>
    </row>
    <row r="74" spans="1:2" x14ac:dyDescent="0.2">
      <c r="A74" s="31">
        <v>70</v>
      </c>
      <c r="B74" s="85">
        <v>2.54</v>
      </c>
    </row>
    <row r="75" spans="1:2" x14ac:dyDescent="0.2">
      <c r="A75" s="31">
        <v>71</v>
      </c>
      <c r="B75" s="85">
        <v>2.41</v>
      </c>
    </row>
    <row r="76" spans="1:2" x14ac:dyDescent="0.2">
      <c r="A76" s="31">
        <v>72</v>
      </c>
      <c r="B76" s="85">
        <v>2.29</v>
      </c>
    </row>
    <row r="77" spans="1:2" x14ac:dyDescent="0.2">
      <c r="A77" s="31">
        <v>73</v>
      </c>
      <c r="B77" s="85">
        <v>2.16</v>
      </c>
    </row>
    <row r="78" spans="1:2" x14ac:dyDescent="0.2">
      <c r="A78" s="31">
        <v>74</v>
      </c>
      <c r="B78" s="85">
        <v>2.04</v>
      </c>
    </row>
    <row r="79" spans="1:2" x14ac:dyDescent="0.2">
      <c r="A79" s="31">
        <v>75</v>
      </c>
      <c r="B79" s="85">
        <v>1.91</v>
      </c>
    </row>
    <row r="80" spans="1:2" x14ac:dyDescent="0.2">
      <c r="A80" s="31">
        <v>76</v>
      </c>
      <c r="B80" s="85">
        <v>1.78</v>
      </c>
    </row>
    <row r="81" spans="1:2" x14ac:dyDescent="0.2">
      <c r="A81" s="31">
        <v>77</v>
      </c>
      <c r="B81" s="85">
        <v>1.66</v>
      </c>
    </row>
    <row r="82" spans="1:2" x14ac:dyDescent="0.2">
      <c r="A82" s="31">
        <v>78</v>
      </c>
      <c r="B82" s="85">
        <v>1.53</v>
      </c>
    </row>
    <row r="83" spans="1:2" x14ac:dyDescent="0.2">
      <c r="A83" s="31">
        <v>79</v>
      </c>
      <c r="B83" s="85">
        <v>1.41</v>
      </c>
    </row>
    <row r="84" spans="1:2" x14ac:dyDescent="0.2">
      <c r="A84" s="31">
        <v>80</v>
      </c>
      <c r="B84" s="85">
        <v>1.27</v>
      </c>
    </row>
    <row r="85" spans="1:2" x14ac:dyDescent="0.2">
      <c r="A85" s="31">
        <v>81</v>
      </c>
      <c r="B85" s="85">
        <v>1.1399999999999999</v>
      </c>
    </row>
    <row r="86" spans="1:2" x14ac:dyDescent="0.2">
      <c r="A86" s="31">
        <v>82</v>
      </c>
      <c r="B86" s="85">
        <v>1.02</v>
      </c>
    </row>
    <row r="87" spans="1:2" x14ac:dyDescent="0.2">
      <c r="A87" s="31">
        <v>83</v>
      </c>
      <c r="B87" s="85">
        <v>0.89</v>
      </c>
    </row>
    <row r="88" spans="1:2" x14ac:dyDescent="0.2">
      <c r="A88" s="31">
        <v>84</v>
      </c>
      <c r="B88" s="85">
        <v>0.77</v>
      </c>
    </row>
    <row r="89" spans="1:2" x14ac:dyDescent="0.2">
      <c r="A89" s="31">
        <v>85</v>
      </c>
      <c r="B89" s="85">
        <v>0.64</v>
      </c>
    </row>
    <row r="90" spans="1:2" x14ac:dyDescent="0.2">
      <c r="A90" s="31">
        <v>86</v>
      </c>
      <c r="B90" s="85">
        <v>0.51</v>
      </c>
    </row>
    <row r="91" spans="1:2" x14ac:dyDescent="0.2">
      <c r="A91" s="31">
        <v>87</v>
      </c>
      <c r="B91" s="85">
        <v>0.39</v>
      </c>
    </row>
    <row r="92" spans="1:2" x14ac:dyDescent="0.2">
      <c r="A92" s="31">
        <v>88</v>
      </c>
      <c r="B92" s="85">
        <v>0.26</v>
      </c>
    </row>
    <row r="93" spans="1:2" x14ac:dyDescent="0.2">
      <c r="A93" s="31">
        <v>89</v>
      </c>
      <c r="B93" s="85">
        <v>0.14000000000000001</v>
      </c>
    </row>
    <row r="94" spans="1:2" x14ac:dyDescent="0.2">
      <c r="A94" s="31">
        <v>90</v>
      </c>
      <c r="B94" s="40">
        <v>0</v>
      </c>
    </row>
    <row r="95" spans="1:2" x14ac:dyDescent="0.2">
      <c r="A95" s="31">
        <v>91</v>
      </c>
      <c r="B95" s="40">
        <v>0</v>
      </c>
    </row>
    <row r="96" spans="1:2" x14ac:dyDescent="0.2">
      <c r="A96" s="31">
        <v>92</v>
      </c>
      <c r="B96" s="40">
        <v>0</v>
      </c>
    </row>
    <row r="97" spans="1:2" x14ac:dyDescent="0.2">
      <c r="A97" s="31">
        <v>93</v>
      </c>
      <c r="B97" s="40">
        <v>0</v>
      </c>
    </row>
    <row r="98" spans="1:2" x14ac:dyDescent="0.2">
      <c r="A98" s="31">
        <v>94</v>
      </c>
      <c r="B98" s="40">
        <v>0</v>
      </c>
    </row>
    <row r="99" spans="1:2" x14ac:dyDescent="0.2">
      <c r="A99" s="31">
        <v>95</v>
      </c>
      <c r="B99" s="40">
        <v>0</v>
      </c>
    </row>
    <row r="100" spans="1:2" x14ac:dyDescent="0.2">
      <c r="A100" s="31">
        <v>96</v>
      </c>
      <c r="B100" s="40">
        <v>0</v>
      </c>
    </row>
    <row r="101" spans="1:2" x14ac:dyDescent="0.2">
      <c r="A101" s="31">
        <v>97</v>
      </c>
      <c r="B101" s="40">
        <v>0</v>
      </c>
    </row>
    <row r="102" spans="1:2" x14ac:dyDescent="0.2">
      <c r="A102" s="31">
        <v>98</v>
      </c>
      <c r="B102" s="40">
        <v>0</v>
      </c>
    </row>
    <row r="103" spans="1:2" x14ac:dyDescent="0.2">
      <c r="A103" s="31">
        <v>99</v>
      </c>
      <c r="B103" s="40">
        <v>0</v>
      </c>
    </row>
    <row r="104" spans="1:2" x14ac:dyDescent="0.2">
      <c r="A104" s="31">
        <v>100</v>
      </c>
      <c r="B104" s="40">
        <v>0</v>
      </c>
    </row>
    <row r="105" spans="1:2" x14ac:dyDescent="0.2">
      <c r="A105" s="31">
        <v>101</v>
      </c>
      <c r="B105" s="40">
        <v>0</v>
      </c>
    </row>
    <row r="106" spans="1:2" x14ac:dyDescent="0.2">
      <c r="A106" s="31">
        <v>102</v>
      </c>
      <c r="B106" s="40">
        <v>0</v>
      </c>
    </row>
    <row r="107" spans="1:2" x14ac:dyDescent="0.2">
      <c r="A107" s="31">
        <v>103</v>
      </c>
      <c r="B107" s="40">
        <v>0</v>
      </c>
    </row>
    <row r="108" spans="1:2" x14ac:dyDescent="0.2">
      <c r="A108" s="31">
        <v>104</v>
      </c>
      <c r="B108" s="40">
        <v>0</v>
      </c>
    </row>
    <row r="109" spans="1:2" x14ac:dyDescent="0.2">
      <c r="A109" s="31">
        <v>105</v>
      </c>
      <c r="B109" s="40">
        <v>0</v>
      </c>
    </row>
    <row r="110" spans="1:2" x14ac:dyDescent="0.2">
      <c r="A110" s="31">
        <v>106</v>
      </c>
      <c r="B110" s="40">
        <v>0</v>
      </c>
    </row>
    <row r="111" spans="1:2" x14ac:dyDescent="0.2">
      <c r="A111" s="31">
        <v>107</v>
      </c>
      <c r="B111" s="40">
        <v>0</v>
      </c>
    </row>
    <row r="112" spans="1:2" x14ac:dyDescent="0.2">
      <c r="A112" s="31">
        <v>108</v>
      </c>
      <c r="B112" s="40">
        <v>0</v>
      </c>
    </row>
    <row r="113" spans="1:2" x14ac:dyDescent="0.2">
      <c r="A113" s="31">
        <v>109</v>
      </c>
      <c r="B113" s="40">
        <v>0</v>
      </c>
    </row>
    <row r="114" spans="1:2" x14ac:dyDescent="0.2">
      <c r="A114" s="31">
        <v>110</v>
      </c>
      <c r="B114" s="40">
        <v>0</v>
      </c>
    </row>
    <row r="115" spans="1:2" x14ac:dyDescent="0.2">
      <c r="A115" s="31">
        <v>111</v>
      </c>
      <c r="B115" s="40">
        <v>0</v>
      </c>
    </row>
    <row r="116" spans="1:2" x14ac:dyDescent="0.2">
      <c r="A116" s="31">
        <v>112</v>
      </c>
      <c r="B116" s="40">
        <v>0</v>
      </c>
    </row>
    <row r="117" spans="1:2" x14ac:dyDescent="0.2">
      <c r="A117" s="31">
        <v>113</v>
      </c>
      <c r="B117" s="40">
        <v>0</v>
      </c>
    </row>
    <row r="118" spans="1:2" x14ac:dyDescent="0.2">
      <c r="A118" s="31">
        <v>114</v>
      </c>
      <c r="B118" s="40">
        <v>0</v>
      </c>
    </row>
    <row r="119" spans="1:2" x14ac:dyDescent="0.2">
      <c r="A119" s="31">
        <v>115</v>
      </c>
      <c r="B119" s="40">
        <v>0</v>
      </c>
    </row>
    <row r="120" spans="1:2" x14ac:dyDescent="0.2">
      <c r="A120" s="31">
        <v>116</v>
      </c>
      <c r="B120" s="40">
        <v>0</v>
      </c>
    </row>
    <row r="121" spans="1:2" x14ac:dyDescent="0.2">
      <c r="A121" s="31">
        <v>117</v>
      </c>
      <c r="B121" s="40">
        <v>0</v>
      </c>
    </row>
    <row r="122" spans="1:2" x14ac:dyDescent="0.2">
      <c r="A122" s="31">
        <v>118</v>
      </c>
      <c r="B122" s="40">
        <v>0</v>
      </c>
    </row>
    <row r="123" spans="1:2" x14ac:dyDescent="0.2">
      <c r="A123" s="31">
        <v>119</v>
      </c>
      <c r="B123" s="40">
        <v>0</v>
      </c>
    </row>
    <row r="124" spans="1:2" x14ac:dyDescent="0.2">
      <c r="A124" s="31">
        <v>120</v>
      </c>
      <c r="B124" s="40">
        <v>0</v>
      </c>
    </row>
    <row r="125" spans="1:2" x14ac:dyDescent="0.2">
      <c r="A125" s="31">
        <v>121</v>
      </c>
      <c r="B125" s="40">
        <v>0</v>
      </c>
    </row>
    <row r="126" spans="1:2" x14ac:dyDescent="0.2">
      <c r="A126" s="31">
        <v>122</v>
      </c>
      <c r="B126" s="40">
        <v>0</v>
      </c>
    </row>
    <row r="127" spans="1:2" x14ac:dyDescent="0.2">
      <c r="A127" s="31">
        <v>123</v>
      </c>
      <c r="B127" s="40">
        <v>0</v>
      </c>
    </row>
    <row r="128" spans="1:2" x14ac:dyDescent="0.2">
      <c r="A128" s="31">
        <v>124</v>
      </c>
      <c r="B128" s="40">
        <v>0</v>
      </c>
    </row>
    <row r="129" spans="1:2" x14ac:dyDescent="0.2">
      <c r="A129" s="31">
        <v>125</v>
      </c>
      <c r="B129" s="40">
        <v>0</v>
      </c>
    </row>
    <row r="130" spans="1:2" x14ac:dyDescent="0.2">
      <c r="A130" s="31">
        <v>126</v>
      </c>
      <c r="B130" s="40">
        <v>0</v>
      </c>
    </row>
    <row r="131" spans="1:2" x14ac:dyDescent="0.2">
      <c r="A131" s="31">
        <v>127</v>
      </c>
      <c r="B131" s="40">
        <v>0</v>
      </c>
    </row>
    <row r="132" spans="1:2" x14ac:dyDescent="0.2">
      <c r="A132" s="31">
        <v>128</v>
      </c>
      <c r="B132" s="40">
        <v>0</v>
      </c>
    </row>
    <row r="133" spans="1:2" x14ac:dyDescent="0.2">
      <c r="A133" s="31">
        <v>129</v>
      </c>
      <c r="B133" s="40">
        <v>0</v>
      </c>
    </row>
    <row r="134" spans="1:2" x14ac:dyDescent="0.2">
      <c r="A134" s="31">
        <v>130</v>
      </c>
      <c r="B134" s="40">
        <v>0</v>
      </c>
    </row>
    <row r="135" spans="1:2" x14ac:dyDescent="0.2">
      <c r="A135" s="31">
        <v>131</v>
      </c>
      <c r="B135" s="40">
        <v>0</v>
      </c>
    </row>
    <row r="136" spans="1:2" x14ac:dyDescent="0.2">
      <c r="A136" s="31">
        <v>132</v>
      </c>
      <c r="B136" s="40">
        <v>0</v>
      </c>
    </row>
    <row r="137" spans="1:2" x14ac:dyDescent="0.2">
      <c r="A137" s="31">
        <v>133</v>
      </c>
      <c r="B137" s="40">
        <v>0</v>
      </c>
    </row>
    <row r="138" spans="1:2" x14ac:dyDescent="0.2">
      <c r="A138" s="31">
        <v>134</v>
      </c>
      <c r="B138" s="40">
        <v>0</v>
      </c>
    </row>
    <row r="139" spans="1:2" x14ac:dyDescent="0.2">
      <c r="A139" s="31">
        <v>135</v>
      </c>
      <c r="B139" s="40">
        <v>0</v>
      </c>
    </row>
    <row r="140" spans="1:2" x14ac:dyDescent="0.2">
      <c r="A140" s="31">
        <v>136</v>
      </c>
      <c r="B140" s="40">
        <v>0</v>
      </c>
    </row>
    <row r="141" spans="1:2" x14ac:dyDescent="0.2">
      <c r="A141" s="31">
        <v>137</v>
      </c>
      <c r="B141" s="40">
        <v>0</v>
      </c>
    </row>
    <row r="142" spans="1:2" x14ac:dyDescent="0.2">
      <c r="A142" s="31">
        <v>138</v>
      </c>
      <c r="B142" s="40">
        <v>0</v>
      </c>
    </row>
    <row r="143" spans="1:2" x14ac:dyDescent="0.2">
      <c r="A143" s="31">
        <v>139</v>
      </c>
      <c r="B143" s="40">
        <v>0</v>
      </c>
    </row>
    <row r="144" spans="1:2" x14ac:dyDescent="0.2">
      <c r="A144" s="31">
        <v>140</v>
      </c>
      <c r="B144" s="40">
        <v>0</v>
      </c>
    </row>
    <row r="145" spans="1:2" x14ac:dyDescent="0.2">
      <c r="A145" s="31">
        <v>141</v>
      </c>
      <c r="B145" s="40">
        <v>0</v>
      </c>
    </row>
    <row r="146" spans="1:2" x14ac:dyDescent="0.2">
      <c r="A146" s="31">
        <v>142</v>
      </c>
      <c r="B146" s="40">
        <v>0</v>
      </c>
    </row>
    <row r="147" spans="1:2" x14ac:dyDescent="0.2">
      <c r="A147" s="31">
        <v>143</v>
      </c>
      <c r="B147" s="40">
        <v>0</v>
      </c>
    </row>
    <row r="148" spans="1:2" x14ac:dyDescent="0.2">
      <c r="A148" s="31">
        <v>144</v>
      </c>
      <c r="B148" s="40">
        <v>0</v>
      </c>
    </row>
    <row r="149" spans="1:2" x14ac:dyDescent="0.2">
      <c r="A149" s="31">
        <v>145</v>
      </c>
      <c r="B149" s="40">
        <v>0</v>
      </c>
    </row>
    <row r="150" spans="1:2" x14ac:dyDescent="0.2">
      <c r="A150" s="31">
        <v>146</v>
      </c>
      <c r="B150" s="40">
        <v>0</v>
      </c>
    </row>
    <row r="151" spans="1:2" x14ac:dyDescent="0.2">
      <c r="A151" s="31">
        <v>147</v>
      </c>
      <c r="B151" s="40">
        <v>0</v>
      </c>
    </row>
    <row r="152" spans="1:2" x14ac:dyDescent="0.2">
      <c r="A152" s="31">
        <v>148</v>
      </c>
      <c r="B152" s="40">
        <v>0</v>
      </c>
    </row>
    <row r="153" spans="1:2" x14ac:dyDescent="0.2">
      <c r="A153" s="31">
        <v>149</v>
      </c>
      <c r="B153" s="40">
        <v>0</v>
      </c>
    </row>
    <row r="154" spans="1:2" x14ac:dyDescent="0.2">
      <c r="A154" s="31">
        <v>150</v>
      </c>
      <c r="B154" s="40">
        <v>0</v>
      </c>
    </row>
    <row r="155" spans="1:2" x14ac:dyDescent="0.2">
      <c r="A155" s="31">
        <v>151</v>
      </c>
      <c r="B155" s="40">
        <v>0</v>
      </c>
    </row>
    <row r="156" spans="1:2" x14ac:dyDescent="0.2">
      <c r="A156" s="31">
        <v>152</v>
      </c>
      <c r="B156" s="40">
        <v>0</v>
      </c>
    </row>
    <row r="157" spans="1:2" x14ac:dyDescent="0.2">
      <c r="A157" s="31">
        <v>153</v>
      </c>
      <c r="B157" s="40">
        <v>0</v>
      </c>
    </row>
    <row r="158" spans="1:2" x14ac:dyDescent="0.2">
      <c r="A158" s="31">
        <v>154</v>
      </c>
      <c r="B158" s="40">
        <v>0</v>
      </c>
    </row>
    <row r="159" spans="1:2" x14ac:dyDescent="0.2">
      <c r="A159" s="31">
        <v>155</v>
      </c>
      <c r="B159" s="40">
        <v>0</v>
      </c>
    </row>
    <row r="160" spans="1:2" x14ac:dyDescent="0.2">
      <c r="A160" s="31">
        <v>156</v>
      </c>
      <c r="B160" s="40">
        <v>0</v>
      </c>
    </row>
    <row r="161" spans="1:2" x14ac:dyDescent="0.2">
      <c r="A161" s="31">
        <v>157</v>
      </c>
      <c r="B161" s="40">
        <v>0</v>
      </c>
    </row>
    <row r="162" spans="1:2" x14ac:dyDescent="0.2">
      <c r="A162" s="31">
        <v>158</v>
      </c>
      <c r="B162" s="40">
        <v>0</v>
      </c>
    </row>
    <row r="163" spans="1:2" x14ac:dyDescent="0.2">
      <c r="A163" s="31">
        <v>159</v>
      </c>
      <c r="B163" s="40">
        <v>0</v>
      </c>
    </row>
    <row r="164" spans="1:2" x14ac:dyDescent="0.2">
      <c r="A164" s="31">
        <v>160</v>
      </c>
      <c r="B164" s="40">
        <v>0</v>
      </c>
    </row>
    <row r="165" spans="1:2" x14ac:dyDescent="0.2">
      <c r="A165" s="31">
        <v>161</v>
      </c>
      <c r="B165" s="40">
        <v>0</v>
      </c>
    </row>
    <row r="166" spans="1:2" x14ac:dyDescent="0.2">
      <c r="A166" s="31">
        <v>162</v>
      </c>
      <c r="B166" s="40">
        <v>0</v>
      </c>
    </row>
    <row r="167" spans="1:2" x14ac:dyDescent="0.2">
      <c r="A167" s="31">
        <v>163</v>
      </c>
      <c r="B167" s="40">
        <v>0</v>
      </c>
    </row>
    <row r="168" spans="1:2" x14ac:dyDescent="0.2">
      <c r="A168" s="31">
        <v>164</v>
      </c>
      <c r="B168" s="40">
        <v>0</v>
      </c>
    </row>
    <row r="169" spans="1:2" x14ac:dyDescent="0.2">
      <c r="A169" s="31">
        <v>165</v>
      </c>
      <c r="B169" s="40">
        <v>0</v>
      </c>
    </row>
    <row r="170" spans="1:2" x14ac:dyDescent="0.2">
      <c r="A170" s="31">
        <v>166</v>
      </c>
      <c r="B170" s="40">
        <v>0</v>
      </c>
    </row>
    <row r="171" spans="1:2" x14ac:dyDescent="0.2">
      <c r="A171" s="31">
        <v>167</v>
      </c>
      <c r="B171" s="40">
        <v>0</v>
      </c>
    </row>
    <row r="172" spans="1:2" x14ac:dyDescent="0.2">
      <c r="A172" s="31">
        <v>168</v>
      </c>
      <c r="B172" s="40">
        <v>0</v>
      </c>
    </row>
    <row r="173" spans="1:2" x14ac:dyDescent="0.2">
      <c r="A173" s="31">
        <v>169</v>
      </c>
      <c r="B173" s="40">
        <v>0</v>
      </c>
    </row>
    <row r="174" spans="1:2" x14ac:dyDescent="0.2">
      <c r="A174" s="31">
        <v>170</v>
      </c>
      <c r="B174" s="40">
        <v>0</v>
      </c>
    </row>
    <row r="175" spans="1:2" x14ac:dyDescent="0.2">
      <c r="A175" s="31">
        <v>171</v>
      </c>
      <c r="B175" s="40">
        <v>0</v>
      </c>
    </row>
    <row r="176" spans="1:2" x14ac:dyDescent="0.2">
      <c r="A176" s="31">
        <v>172</v>
      </c>
      <c r="B176" s="40">
        <v>0</v>
      </c>
    </row>
    <row r="177" spans="1:2" x14ac:dyDescent="0.2">
      <c r="A177" s="31">
        <v>173</v>
      </c>
      <c r="B177" s="40">
        <v>0</v>
      </c>
    </row>
    <row r="178" spans="1:2" x14ac:dyDescent="0.2">
      <c r="A178" s="31">
        <v>174</v>
      </c>
      <c r="B178" s="40">
        <v>0</v>
      </c>
    </row>
    <row r="179" spans="1:2" x14ac:dyDescent="0.2">
      <c r="A179" s="31">
        <v>175</v>
      </c>
      <c r="B179" s="40">
        <v>0</v>
      </c>
    </row>
    <row r="180" spans="1:2" x14ac:dyDescent="0.2">
      <c r="A180" s="31">
        <v>176</v>
      </c>
      <c r="B180" s="40">
        <v>0</v>
      </c>
    </row>
    <row r="181" spans="1:2" x14ac:dyDescent="0.2">
      <c r="A181" s="31">
        <v>177</v>
      </c>
      <c r="B181" s="40">
        <v>0</v>
      </c>
    </row>
    <row r="182" spans="1:2" x14ac:dyDescent="0.2">
      <c r="A182" s="31">
        <v>178</v>
      </c>
      <c r="B182" s="40">
        <v>0</v>
      </c>
    </row>
    <row r="183" spans="1:2" x14ac:dyDescent="0.2">
      <c r="A183" s="31">
        <v>179</v>
      </c>
      <c r="B183" s="40">
        <v>0</v>
      </c>
    </row>
    <row r="184" spans="1:2" x14ac:dyDescent="0.2">
      <c r="A184" s="31">
        <v>180</v>
      </c>
      <c r="B184" s="40">
        <v>0</v>
      </c>
    </row>
    <row r="185" spans="1:2" x14ac:dyDescent="0.2">
      <c r="A185" s="31">
        <v>181</v>
      </c>
      <c r="B185" s="40">
        <v>0</v>
      </c>
    </row>
    <row r="186" spans="1:2" x14ac:dyDescent="0.2">
      <c r="A186" s="31">
        <v>182</v>
      </c>
      <c r="B186" s="40">
        <v>0</v>
      </c>
    </row>
    <row r="187" spans="1:2" x14ac:dyDescent="0.2">
      <c r="A187" s="31">
        <v>183</v>
      </c>
      <c r="B187" s="40">
        <v>0</v>
      </c>
    </row>
    <row r="188" spans="1:2" x14ac:dyDescent="0.2">
      <c r="A188" s="31">
        <v>184</v>
      </c>
      <c r="B188" s="40">
        <v>0</v>
      </c>
    </row>
    <row r="189" spans="1:2" x14ac:dyDescent="0.2">
      <c r="A189" s="31">
        <v>185</v>
      </c>
      <c r="B189" s="40">
        <v>0</v>
      </c>
    </row>
    <row r="190" spans="1:2" x14ac:dyDescent="0.2">
      <c r="A190" s="31">
        <v>186</v>
      </c>
      <c r="B190" s="40">
        <v>0</v>
      </c>
    </row>
    <row r="191" spans="1:2" x14ac:dyDescent="0.2">
      <c r="A191" s="31">
        <v>187</v>
      </c>
      <c r="B191" s="40">
        <v>0</v>
      </c>
    </row>
    <row r="192" spans="1:2" x14ac:dyDescent="0.2">
      <c r="A192" s="31">
        <v>188</v>
      </c>
      <c r="B192" s="40">
        <v>0</v>
      </c>
    </row>
    <row r="193" spans="1:2" x14ac:dyDescent="0.2">
      <c r="A193" s="31">
        <v>189</v>
      </c>
      <c r="B193" s="40">
        <v>0</v>
      </c>
    </row>
    <row r="194" spans="1:2" x14ac:dyDescent="0.2">
      <c r="A194" s="31">
        <v>190</v>
      </c>
      <c r="B194" s="40">
        <v>0</v>
      </c>
    </row>
    <row r="195" spans="1:2" x14ac:dyDescent="0.2">
      <c r="A195" s="31">
        <v>191</v>
      </c>
      <c r="B195" s="40">
        <v>0</v>
      </c>
    </row>
    <row r="196" spans="1:2" x14ac:dyDescent="0.2">
      <c r="A196" s="31">
        <v>192</v>
      </c>
      <c r="B196" s="40">
        <v>0</v>
      </c>
    </row>
    <row r="197" spans="1:2" x14ac:dyDescent="0.2">
      <c r="A197" s="31">
        <v>193</v>
      </c>
      <c r="B197" s="40">
        <v>0</v>
      </c>
    </row>
    <row r="198" spans="1:2" x14ac:dyDescent="0.2">
      <c r="A198" s="31">
        <v>194</v>
      </c>
      <c r="B198" s="40">
        <v>0</v>
      </c>
    </row>
    <row r="199" spans="1:2" x14ac:dyDescent="0.2">
      <c r="A199" s="31">
        <v>195</v>
      </c>
      <c r="B199" s="40">
        <v>0</v>
      </c>
    </row>
    <row r="200" spans="1:2" x14ac:dyDescent="0.2">
      <c r="A200" s="31">
        <v>196</v>
      </c>
      <c r="B200" s="40">
        <v>0</v>
      </c>
    </row>
    <row r="201" spans="1:2" x14ac:dyDescent="0.2">
      <c r="A201" s="31">
        <v>197</v>
      </c>
      <c r="B201" s="40">
        <v>0</v>
      </c>
    </row>
    <row r="202" spans="1:2" x14ac:dyDescent="0.2">
      <c r="A202" s="31">
        <v>198</v>
      </c>
      <c r="B202" s="40">
        <v>0</v>
      </c>
    </row>
    <row r="203" spans="1:2" x14ac:dyDescent="0.2">
      <c r="A203" s="31">
        <v>199</v>
      </c>
      <c r="B203" s="40">
        <v>0</v>
      </c>
    </row>
    <row r="204" spans="1:2" x14ac:dyDescent="0.2">
      <c r="A204" s="31">
        <v>200</v>
      </c>
      <c r="B204" s="40">
        <v>0</v>
      </c>
    </row>
    <row r="205" spans="1:2" x14ac:dyDescent="0.2">
      <c r="A205" s="31">
        <v>201</v>
      </c>
      <c r="B205" s="40">
        <v>0</v>
      </c>
    </row>
    <row r="206" spans="1:2" x14ac:dyDescent="0.2">
      <c r="A206" s="31">
        <v>202</v>
      </c>
      <c r="B206" s="40">
        <v>0</v>
      </c>
    </row>
    <row r="207" spans="1:2" x14ac:dyDescent="0.2">
      <c r="A207" s="31">
        <v>203</v>
      </c>
      <c r="B207" s="40">
        <v>0</v>
      </c>
    </row>
    <row r="208" spans="1:2" x14ac:dyDescent="0.2">
      <c r="A208" s="31">
        <v>204</v>
      </c>
      <c r="B208" s="40">
        <v>0</v>
      </c>
    </row>
    <row r="209" spans="1:2" x14ac:dyDescent="0.2">
      <c r="A209" s="31">
        <v>205</v>
      </c>
      <c r="B209" s="40">
        <v>0</v>
      </c>
    </row>
    <row r="210" spans="1:2" x14ac:dyDescent="0.2">
      <c r="A210" s="31">
        <v>206</v>
      </c>
      <c r="B210" s="40">
        <v>0</v>
      </c>
    </row>
    <row r="211" spans="1:2" x14ac:dyDescent="0.2">
      <c r="A211" s="31">
        <v>207</v>
      </c>
      <c r="B211" s="40">
        <v>0</v>
      </c>
    </row>
    <row r="212" spans="1:2" x14ac:dyDescent="0.2">
      <c r="A212" s="31">
        <v>208</v>
      </c>
      <c r="B212" s="40">
        <v>0</v>
      </c>
    </row>
    <row r="213" spans="1:2" x14ac:dyDescent="0.2">
      <c r="A213" s="31">
        <v>209</v>
      </c>
      <c r="B213" s="40">
        <v>0</v>
      </c>
    </row>
    <row r="214" spans="1:2" x14ac:dyDescent="0.2">
      <c r="A214" s="31">
        <v>210</v>
      </c>
      <c r="B214" s="40">
        <v>0</v>
      </c>
    </row>
    <row r="215" spans="1:2" x14ac:dyDescent="0.2">
      <c r="A215" s="31">
        <v>211</v>
      </c>
      <c r="B215" s="40">
        <v>0</v>
      </c>
    </row>
    <row r="216" spans="1:2" x14ac:dyDescent="0.2">
      <c r="A216" s="31">
        <v>212</v>
      </c>
      <c r="B216" s="40">
        <v>0</v>
      </c>
    </row>
    <row r="217" spans="1:2" x14ac:dyDescent="0.2">
      <c r="A217" s="31">
        <v>213</v>
      </c>
      <c r="B217" s="40">
        <v>0</v>
      </c>
    </row>
    <row r="218" spans="1:2" x14ac:dyDescent="0.2">
      <c r="A218" s="31">
        <v>214</v>
      </c>
      <c r="B218" s="40">
        <v>0</v>
      </c>
    </row>
    <row r="219" spans="1:2" x14ac:dyDescent="0.2">
      <c r="A219" s="31">
        <v>215</v>
      </c>
      <c r="B219" s="40">
        <v>0</v>
      </c>
    </row>
    <row r="220" spans="1:2" x14ac:dyDescent="0.2">
      <c r="A220" s="31">
        <v>216</v>
      </c>
      <c r="B220" s="40">
        <v>0</v>
      </c>
    </row>
    <row r="221" spans="1:2" x14ac:dyDescent="0.2">
      <c r="A221" s="31">
        <v>217</v>
      </c>
      <c r="B221" s="40">
        <v>0</v>
      </c>
    </row>
    <row r="222" spans="1:2" x14ac:dyDescent="0.2">
      <c r="A222" s="31">
        <v>218</v>
      </c>
      <c r="B222" s="40">
        <v>0</v>
      </c>
    </row>
    <row r="223" spans="1:2" x14ac:dyDescent="0.2">
      <c r="A223" s="31">
        <v>219</v>
      </c>
      <c r="B223" s="40">
        <v>0</v>
      </c>
    </row>
    <row r="224" spans="1:2" x14ac:dyDescent="0.2">
      <c r="A224" s="31">
        <v>220</v>
      </c>
      <c r="B224" s="40">
        <v>0</v>
      </c>
    </row>
    <row r="225" spans="1:2" x14ac:dyDescent="0.2">
      <c r="A225" s="31">
        <v>221</v>
      </c>
      <c r="B225" s="40">
        <v>0</v>
      </c>
    </row>
    <row r="226" spans="1:2" x14ac:dyDescent="0.2">
      <c r="A226" s="31">
        <v>222</v>
      </c>
      <c r="B226" s="40">
        <v>0</v>
      </c>
    </row>
    <row r="227" spans="1:2" x14ac:dyDescent="0.2">
      <c r="A227" s="31">
        <v>223</v>
      </c>
      <c r="B227" s="40">
        <v>0</v>
      </c>
    </row>
    <row r="228" spans="1:2" x14ac:dyDescent="0.2">
      <c r="A228" s="31">
        <v>224</v>
      </c>
      <c r="B228" s="40">
        <v>0</v>
      </c>
    </row>
    <row r="229" spans="1:2" x14ac:dyDescent="0.2">
      <c r="A229" s="31">
        <v>225</v>
      </c>
      <c r="B229" s="40">
        <v>0</v>
      </c>
    </row>
    <row r="230" spans="1:2" x14ac:dyDescent="0.2">
      <c r="A230" s="31">
        <v>226</v>
      </c>
      <c r="B230" s="40">
        <v>0</v>
      </c>
    </row>
    <row r="231" spans="1:2" x14ac:dyDescent="0.2">
      <c r="A231" s="31">
        <v>227</v>
      </c>
      <c r="B231" s="40">
        <v>0</v>
      </c>
    </row>
    <row r="232" spans="1:2" x14ac:dyDescent="0.2">
      <c r="A232" s="31">
        <v>228</v>
      </c>
      <c r="B232" s="40">
        <v>0</v>
      </c>
    </row>
    <row r="233" spans="1:2" x14ac:dyDescent="0.2">
      <c r="A233" s="31">
        <v>229</v>
      </c>
      <c r="B233" s="40">
        <v>0</v>
      </c>
    </row>
    <row r="234" spans="1:2" x14ac:dyDescent="0.2">
      <c r="A234" s="31">
        <v>230</v>
      </c>
      <c r="B234" s="40">
        <v>0</v>
      </c>
    </row>
    <row r="235" spans="1:2" x14ac:dyDescent="0.2">
      <c r="A235" s="31">
        <v>231</v>
      </c>
      <c r="B235" s="40">
        <v>0</v>
      </c>
    </row>
    <row r="236" spans="1:2" x14ac:dyDescent="0.2">
      <c r="A236" s="31">
        <v>232</v>
      </c>
      <c r="B236" s="40">
        <v>0</v>
      </c>
    </row>
    <row r="237" spans="1:2" x14ac:dyDescent="0.2">
      <c r="A237" s="31">
        <v>233</v>
      </c>
      <c r="B237" s="40">
        <v>0</v>
      </c>
    </row>
    <row r="238" spans="1:2" x14ac:dyDescent="0.2">
      <c r="A238" s="31">
        <v>234</v>
      </c>
      <c r="B238" s="40">
        <v>0</v>
      </c>
    </row>
    <row r="239" spans="1:2" x14ac:dyDescent="0.2">
      <c r="A239" s="31">
        <v>235</v>
      </c>
      <c r="B239" s="40">
        <v>0</v>
      </c>
    </row>
    <row r="240" spans="1:2" x14ac:dyDescent="0.2">
      <c r="A240" s="31">
        <v>236</v>
      </c>
      <c r="B240" s="40">
        <v>0</v>
      </c>
    </row>
    <row r="241" spans="1:2" x14ac:dyDescent="0.2">
      <c r="A241" s="31">
        <v>237</v>
      </c>
      <c r="B241" s="40">
        <v>0</v>
      </c>
    </row>
    <row r="242" spans="1:2" x14ac:dyDescent="0.2">
      <c r="A242" s="31">
        <v>238</v>
      </c>
      <c r="B242" s="40">
        <v>0</v>
      </c>
    </row>
    <row r="243" spans="1:2" x14ac:dyDescent="0.2">
      <c r="A243" s="31">
        <v>239</v>
      </c>
      <c r="B243" s="40">
        <v>0</v>
      </c>
    </row>
    <row r="244" spans="1:2" x14ac:dyDescent="0.2">
      <c r="A244" s="31">
        <v>240</v>
      </c>
      <c r="B244" s="40">
        <v>0</v>
      </c>
    </row>
    <row r="245" spans="1:2" x14ac:dyDescent="0.2">
      <c r="A245" s="31">
        <v>241</v>
      </c>
      <c r="B245" s="40">
        <v>0</v>
      </c>
    </row>
    <row r="246" spans="1:2" x14ac:dyDescent="0.2">
      <c r="A246" s="31">
        <v>242</v>
      </c>
      <c r="B246" s="40">
        <v>0</v>
      </c>
    </row>
    <row r="247" spans="1:2" x14ac:dyDescent="0.2">
      <c r="A247" s="31">
        <v>243</v>
      </c>
      <c r="B247" s="40">
        <v>0</v>
      </c>
    </row>
    <row r="248" spans="1:2" x14ac:dyDescent="0.2">
      <c r="A248" s="31">
        <v>244</v>
      </c>
      <c r="B248" s="40">
        <v>0</v>
      </c>
    </row>
    <row r="249" spans="1:2" x14ac:dyDescent="0.2">
      <c r="A249" s="31">
        <v>245</v>
      </c>
      <c r="B249" s="40">
        <v>0</v>
      </c>
    </row>
    <row r="250" spans="1:2" x14ac:dyDescent="0.2">
      <c r="A250" s="31">
        <v>246</v>
      </c>
      <c r="B250" s="40">
        <v>0</v>
      </c>
    </row>
    <row r="251" spans="1:2" x14ac:dyDescent="0.2">
      <c r="A251" s="31">
        <v>247</v>
      </c>
      <c r="B251" s="40">
        <v>0</v>
      </c>
    </row>
    <row r="252" spans="1:2" x14ac:dyDescent="0.2">
      <c r="A252" s="31">
        <v>248</v>
      </c>
      <c r="B252" s="40">
        <v>0</v>
      </c>
    </row>
    <row r="253" spans="1:2" x14ac:dyDescent="0.2">
      <c r="A253" s="31">
        <v>249</v>
      </c>
      <c r="B253" s="40">
        <v>0</v>
      </c>
    </row>
    <row r="254" spans="1:2" x14ac:dyDescent="0.2">
      <c r="A254" s="31">
        <v>250</v>
      </c>
      <c r="B254" s="40">
        <v>0</v>
      </c>
    </row>
    <row r="255" spans="1:2" x14ac:dyDescent="0.2">
      <c r="A255" s="31">
        <v>251</v>
      </c>
      <c r="B255" s="40">
        <v>0</v>
      </c>
    </row>
    <row r="256" spans="1:2" x14ac:dyDescent="0.2">
      <c r="A256" s="31">
        <v>252</v>
      </c>
      <c r="B256" s="40">
        <v>0</v>
      </c>
    </row>
    <row r="257" spans="1:2" x14ac:dyDescent="0.2">
      <c r="A257" s="31">
        <v>253</v>
      </c>
      <c r="B257" s="40">
        <v>0</v>
      </c>
    </row>
    <row r="258" spans="1:2" x14ac:dyDescent="0.2">
      <c r="A258" s="31">
        <v>254</v>
      </c>
      <c r="B258" s="40">
        <v>0</v>
      </c>
    </row>
    <row r="259" spans="1:2" x14ac:dyDescent="0.2">
      <c r="A259" s="31">
        <v>255</v>
      </c>
      <c r="B259" s="40">
        <v>0</v>
      </c>
    </row>
    <row r="260" spans="1:2" x14ac:dyDescent="0.2">
      <c r="A260" s="31">
        <v>256</v>
      </c>
      <c r="B260" s="40">
        <v>0</v>
      </c>
    </row>
    <row r="261" spans="1:2" x14ac:dyDescent="0.2">
      <c r="A261" s="31">
        <v>257</v>
      </c>
      <c r="B261" s="40">
        <v>0</v>
      </c>
    </row>
    <row r="262" spans="1:2" x14ac:dyDescent="0.2">
      <c r="A262" s="31">
        <v>258</v>
      </c>
      <c r="B262" s="40">
        <v>0</v>
      </c>
    </row>
    <row r="263" spans="1:2" x14ac:dyDescent="0.2">
      <c r="A263" s="31">
        <v>259</v>
      </c>
      <c r="B263" s="40">
        <v>0</v>
      </c>
    </row>
    <row r="264" spans="1:2" x14ac:dyDescent="0.2">
      <c r="A264" s="31">
        <v>260</v>
      </c>
      <c r="B264" s="40">
        <v>0</v>
      </c>
    </row>
    <row r="265" spans="1:2" x14ac:dyDescent="0.2">
      <c r="A265" s="31">
        <v>261</v>
      </c>
      <c r="B265" s="40">
        <v>0</v>
      </c>
    </row>
    <row r="266" spans="1:2" x14ac:dyDescent="0.2">
      <c r="A266" s="31">
        <v>262</v>
      </c>
      <c r="B266" s="40">
        <v>0</v>
      </c>
    </row>
    <row r="267" spans="1:2" x14ac:dyDescent="0.2">
      <c r="A267" s="31">
        <v>263</v>
      </c>
      <c r="B267" s="40">
        <v>0</v>
      </c>
    </row>
    <row r="268" spans="1:2" x14ac:dyDescent="0.2">
      <c r="A268" s="31">
        <v>264</v>
      </c>
      <c r="B268" s="40">
        <v>0</v>
      </c>
    </row>
    <row r="269" spans="1:2" x14ac:dyDescent="0.2">
      <c r="A269" s="31">
        <v>265</v>
      </c>
      <c r="B269" s="40">
        <v>0</v>
      </c>
    </row>
    <row r="270" spans="1:2" x14ac:dyDescent="0.2">
      <c r="A270" s="31">
        <v>266</v>
      </c>
      <c r="B270" s="40">
        <v>0</v>
      </c>
    </row>
    <row r="271" spans="1:2" x14ac:dyDescent="0.2">
      <c r="A271" s="31">
        <v>267</v>
      </c>
      <c r="B271" s="40">
        <v>0</v>
      </c>
    </row>
    <row r="272" spans="1:2" x14ac:dyDescent="0.2">
      <c r="A272" s="31">
        <v>268</v>
      </c>
      <c r="B272" s="40">
        <v>0</v>
      </c>
    </row>
    <row r="273" spans="1:2" x14ac:dyDescent="0.2">
      <c r="A273" s="31">
        <v>269</v>
      </c>
      <c r="B273" s="40">
        <v>0</v>
      </c>
    </row>
    <row r="274" spans="1:2" x14ac:dyDescent="0.2">
      <c r="A274" s="31">
        <v>270</v>
      </c>
      <c r="B274" s="40">
        <v>0</v>
      </c>
    </row>
    <row r="275" spans="1:2" x14ac:dyDescent="0.2">
      <c r="A275" s="31">
        <v>271</v>
      </c>
      <c r="B275" s="40">
        <v>0</v>
      </c>
    </row>
    <row r="276" spans="1:2" x14ac:dyDescent="0.2">
      <c r="A276" s="31">
        <v>272</v>
      </c>
      <c r="B276" s="40">
        <v>0</v>
      </c>
    </row>
    <row r="277" spans="1:2" x14ac:dyDescent="0.2">
      <c r="A277" s="31">
        <v>273</v>
      </c>
      <c r="B277" s="40">
        <v>0</v>
      </c>
    </row>
    <row r="278" spans="1:2" x14ac:dyDescent="0.2">
      <c r="A278" s="31">
        <v>274</v>
      </c>
      <c r="B278" s="40">
        <v>0</v>
      </c>
    </row>
    <row r="279" spans="1:2" x14ac:dyDescent="0.2">
      <c r="A279" s="31">
        <v>275</v>
      </c>
      <c r="B279" s="40">
        <v>0</v>
      </c>
    </row>
    <row r="280" spans="1:2" x14ac:dyDescent="0.2">
      <c r="A280" s="31">
        <v>276</v>
      </c>
      <c r="B280" s="40">
        <v>0</v>
      </c>
    </row>
    <row r="281" spans="1:2" x14ac:dyDescent="0.2">
      <c r="A281" s="31">
        <v>277</v>
      </c>
      <c r="B281" s="40">
        <v>0</v>
      </c>
    </row>
    <row r="282" spans="1:2" x14ac:dyDescent="0.2">
      <c r="A282" s="31">
        <v>278</v>
      </c>
      <c r="B282" s="40">
        <v>0</v>
      </c>
    </row>
    <row r="283" spans="1:2" x14ac:dyDescent="0.2">
      <c r="A283" s="31">
        <v>279</v>
      </c>
      <c r="B283" s="40">
        <v>0</v>
      </c>
    </row>
    <row r="284" spans="1:2" x14ac:dyDescent="0.2">
      <c r="A284" s="31">
        <v>280</v>
      </c>
      <c r="B284" s="40">
        <v>0</v>
      </c>
    </row>
    <row r="285" spans="1:2" x14ac:dyDescent="0.2">
      <c r="A285" s="31">
        <v>281</v>
      </c>
      <c r="B285" s="40">
        <v>0</v>
      </c>
    </row>
    <row r="286" spans="1:2" x14ac:dyDescent="0.2">
      <c r="A286" s="31">
        <v>282</v>
      </c>
      <c r="B286" s="40">
        <v>0</v>
      </c>
    </row>
    <row r="287" spans="1:2" x14ac:dyDescent="0.2">
      <c r="A287" s="31">
        <v>283</v>
      </c>
      <c r="B287" s="40">
        <v>0</v>
      </c>
    </row>
    <row r="288" spans="1:2" x14ac:dyDescent="0.2">
      <c r="A288" s="31">
        <v>284</v>
      </c>
      <c r="B288" s="40">
        <v>0</v>
      </c>
    </row>
    <row r="289" spans="1:2" x14ac:dyDescent="0.2">
      <c r="A289" s="31">
        <v>285</v>
      </c>
      <c r="B289" s="40">
        <v>0</v>
      </c>
    </row>
    <row r="290" spans="1:2" x14ac:dyDescent="0.2">
      <c r="A290" s="31">
        <v>286</v>
      </c>
      <c r="B290" s="40">
        <v>0</v>
      </c>
    </row>
    <row r="291" spans="1:2" x14ac:dyDescent="0.2">
      <c r="A291" s="31">
        <v>287</v>
      </c>
      <c r="B291" s="40">
        <v>0</v>
      </c>
    </row>
    <row r="292" spans="1:2" x14ac:dyDescent="0.2">
      <c r="A292" s="31">
        <v>288</v>
      </c>
      <c r="B292" s="40">
        <v>0</v>
      </c>
    </row>
    <row r="293" spans="1:2" x14ac:dyDescent="0.2">
      <c r="A293" s="31">
        <v>289</v>
      </c>
      <c r="B293" s="40">
        <v>0</v>
      </c>
    </row>
    <row r="294" spans="1:2" x14ac:dyDescent="0.2">
      <c r="A294" s="31">
        <v>290</v>
      </c>
      <c r="B294" s="40">
        <v>0</v>
      </c>
    </row>
    <row r="295" spans="1:2" x14ac:dyDescent="0.2">
      <c r="A295" s="31">
        <v>291</v>
      </c>
      <c r="B295" s="40">
        <v>0</v>
      </c>
    </row>
    <row r="296" spans="1:2" x14ac:dyDescent="0.2">
      <c r="A296" s="31">
        <v>292</v>
      </c>
      <c r="B296" s="40">
        <v>0</v>
      </c>
    </row>
    <row r="297" spans="1:2" x14ac:dyDescent="0.2">
      <c r="A297" s="31">
        <v>293</v>
      </c>
      <c r="B297" s="40">
        <v>0</v>
      </c>
    </row>
    <row r="298" spans="1:2" x14ac:dyDescent="0.2">
      <c r="A298" s="31">
        <v>294</v>
      </c>
      <c r="B298" s="40">
        <v>0</v>
      </c>
    </row>
    <row r="299" spans="1:2" x14ac:dyDescent="0.2">
      <c r="A299" s="31">
        <v>295</v>
      </c>
      <c r="B299" s="40">
        <v>0</v>
      </c>
    </row>
    <row r="300" spans="1:2" x14ac:dyDescent="0.2">
      <c r="A300" s="31">
        <v>296</v>
      </c>
      <c r="B300" s="40">
        <v>0</v>
      </c>
    </row>
    <row r="301" spans="1:2" x14ac:dyDescent="0.2">
      <c r="A301" s="31">
        <v>297</v>
      </c>
      <c r="B301" s="40">
        <v>0</v>
      </c>
    </row>
    <row r="302" spans="1:2" x14ac:dyDescent="0.2">
      <c r="A302" s="31">
        <v>298</v>
      </c>
      <c r="B302" s="40">
        <v>0</v>
      </c>
    </row>
    <row r="303" spans="1:2" x14ac:dyDescent="0.2">
      <c r="A303" s="31">
        <v>299</v>
      </c>
      <c r="B303" s="40">
        <v>0</v>
      </c>
    </row>
    <row r="304" spans="1:2" x14ac:dyDescent="0.2">
      <c r="A304" s="31">
        <v>300</v>
      </c>
      <c r="B304" s="40">
        <v>0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Forside</vt:lpstr>
      <vt:lpstr>Fragtsatser</vt:lpstr>
      <vt:lpstr>Logistikpræmie</vt:lpstr>
    </vt:vector>
  </TitlesOfParts>
  <Company>Landbrugsraadet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Sørensen</dc:creator>
  <cp:lastModifiedBy>Klaus Sørensen</cp:lastModifiedBy>
  <cp:lastPrinted>2018-07-13T12:58:12Z</cp:lastPrinted>
  <dcterms:created xsi:type="dcterms:W3CDTF">2002-12-04T07:22:53Z</dcterms:created>
  <dcterms:modified xsi:type="dcterms:W3CDTF">2022-06-16T06:14:03Z</dcterms:modified>
</cp:coreProperties>
</file>